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8445" windowHeight="4245" tabRatio="602" activeTab="0"/>
  </bookViews>
  <sheets>
    <sheet name="1全市收支决算表" sheetId="1" r:id="rId1"/>
    <sheet name="2市本级收支决算表" sheetId="2" r:id="rId2"/>
    <sheet name="3公共预算收支平衡表" sheetId="3" r:id="rId3"/>
    <sheet name="4全市基金收支决算表" sheetId="4" r:id="rId4"/>
    <sheet name="5市本级基金收支决算表 " sheetId="5" r:id="rId5"/>
    <sheet name="6收支决算与执行数对比表" sheetId="6" r:id="rId6"/>
    <sheet name="7公共预算收支平衡表" sheetId="7" r:id="rId7"/>
    <sheet name="8公共预算市本级收支平衡表" sheetId="8" r:id="rId8"/>
    <sheet name="9公共财政支出结转情况明细表" sheetId="9" r:id="rId9"/>
    <sheet name="10经常性收入情况表" sheetId="10" r:id="rId10"/>
    <sheet name="11土地基金情况表" sheetId="11" r:id="rId11"/>
  </sheets>
  <definedNames>
    <definedName name="_xlnm.Print_Area" localSheetId="0">'1全市收支决算表'!$A$1:$G$52</definedName>
    <definedName name="_xlnm.Print_Area" localSheetId="1">'2市本级收支决算表'!$A$1:$G$52</definedName>
    <definedName name="_xlnm.Print_Area" localSheetId="3">'4全市基金收支决算表'!#REF!</definedName>
    <definedName name="_xlnm.Print_Area" localSheetId="4">'5市本级基金收支决算表 '!$A$1:$G$37</definedName>
    <definedName name="_xlnm.Print_Area" localSheetId="5">'6收支决算与执行数对比表'!$A$1:$F$52</definedName>
    <definedName name="_xlnm.Print_Area" localSheetId="6">'7公共预算收支平衡表'!$A$1:$E$44</definedName>
    <definedName name="_xlnm.Print_Area" localSheetId="7">'8公共预算市本级收支平衡表'!$A$1:$E$44</definedName>
    <definedName name="_xlnm.Print_Area" localSheetId="8">'9公共财政支出结转情况明细表'!$A$1:$F$226</definedName>
    <definedName name="_xlnm.Print_Titles" localSheetId="8">'9公共财政支出结转情况明细表'!$1:$5</definedName>
  </definedNames>
  <calcPr fullCalcOnLoad="1"/>
</workbook>
</file>

<file path=xl/sharedStrings.xml><?xml version="1.0" encoding="utf-8"?>
<sst xmlns="http://schemas.openxmlformats.org/spreadsheetml/2006/main" count="755" uniqueCount="557">
  <si>
    <t>收入项目</t>
  </si>
  <si>
    <t>增减%</t>
  </si>
  <si>
    <t>单位：万元</t>
  </si>
  <si>
    <t>单位：万元</t>
  </si>
  <si>
    <t>金额</t>
  </si>
  <si>
    <t>比上年同期</t>
  </si>
  <si>
    <t>2、非税收入</t>
  </si>
  <si>
    <t>占预算%</t>
  </si>
  <si>
    <t>完成情况</t>
  </si>
  <si>
    <t>调整预算数</t>
  </si>
  <si>
    <t>上年数</t>
  </si>
  <si>
    <t>增减</t>
  </si>
  <si>
    <t>外交支出</t>
  </si>
  <si>
    <t>援助其他地区支出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</si>
  <si>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</si>
  <si>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</si>
  <si>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</si>
  <si>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</si>
  <si>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</si>
  <si>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</si>
  <si>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</si>
  <si>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</si>
  <si>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</si>
  <si>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支出城乡社区事务支出</t>
  </si>
  <si>
    <t>农林水事务支出</t>
  </si>
  <si>
    <t>交通运输支出</t>
  </si>
  <si>
    <t>资源勘探信息等事务支出</t>
  </si>
  <si>
    <t>商业服务业等事务支出</t>
  </si>
  <si>
    <t>金融支出</t>
  </si>
  <si>
    <t>国土资源气象等事务支出</t>
  </si>
  <si>
    <t>住房保障支出</t>
  </si>
  <si>
    <t>粮油物质储备管理事务支出</t>
  </si>
  <si>
    <t>国债还本付息支出</t>
  </si>
  <si>
    <t>其他支出</t>
  </si>
  <si>
    <t xml:space="preserve">  1、税收收入</t>
  </si>
  <si>
    <t>地方一般公共预算收入</t>
  </si>
  <si>
    <t xml:space="preserve">  增值税</t>
  </si>
  <si>
    <t xml:space="preserve"> 营业税</t>
  </si>
  <si>
    <t xml:space="preserve">    其中：营改增</t>
  </si>
  <si>
    <t xml:space="preserve">  企业所得税（40%）</t>
  </si>
  <si>
    <t xml:space="preserve">  个人所得税（40%）</t>
  </si>
  <si>
    <t xml:space="preserve">  资源税</t>
  </si>
  <si>
    <t xml:space="preserve">  城市维护建设税 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</si>
  <si>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</si>
  <si>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</si>
  <si>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</si>
  <si>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</si>
  <si>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</si>
  <si>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</si>
  <si>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</si>
  <si>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</si>
  <si>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专项收入</t>
  </si>
  <si>
    <t xml:space="preserve">  行政性收费收入</t>
  </si>
  <si>
    <t xml:space="preserve">  罚没收入</t>
  </si>
  <si>
    <t xml:space="preserve">  国有资产经营收益  </t>
  </si>
  <si>
    <t xml:space="preserve">  国有资源（资产）有偿使用收入</t>
  </si>
  <si>
    <t xml:space="preserve">  其他收入</t>
  </si>
  <si>
    <t>项目</t>
  </si>
  <si>
    <t>预算调整数</t>
  </si>
  <si>
    <t>比上年情况</t>
  </si>
  <si>
    <t>占预算调整数%</t>
  </si>
  <si>
    <t>彩票公益金收入</t>
  </si>
  <si>
    <t>本年政府基金收入小计</t>
  </si>
  <si>
    <t>加：上年基金结余收入</t>
  </si>
  <si>
    <t>补助收入</t>
  </si>
  <si>
    <t>调入资金</t>
  </si>
  <si>
    <t>政府性基金收入总计</t>
  </si>
  <si>
    <t>教育</t>
  </si>
  <si>
    <t>社会保障与就业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</si>
  <si>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</si>
  <si>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</si>
  <si>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</si>
  <si>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</si>
  <si>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</si>
  <si>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</si>
  <si>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>本年政府性基金支出小计</t>
  </si>
  <si>
    <t>加：上解支出</t>
  </si>
  <si>
    <t>政府性基金支出总计</t>
  </si>
  <si>
    <t>城市公用附加收入</t>
  </si>
  <si>
    <t>国有土地收益基金收入</t>
  </si>
  <si>
    <t>农业土地开发资金收入</t>
  </si>
  <si>
    <t>国有土地使用权出让金收入</t>
  </si>
  <si>
    <t>城市基础设施配套费</t>
  </si>
  <si>
    <t>墙体材料专项基金收入</t>
  </si>
  <si>
    <t>单位：万元</t>
  </si>
  <si>
    <t>地方一般公共预算收入</t>
  </si>
  <si>
    <t xml:space="preserve">  1、税收收入</t>
  </si>
  <si>
    <t xml:space="preserve">  增值税</t>
  </si>
  <si>
    <t xml:space="preserve">    其中：营改增</t>
  </si>
  <si>
    <t xml:space="preserve">  企业所得税（40%）</t>
  </si>
  <si>
    <t xml:space="preserve">  个人所得税（40%）</t>
  </si>
  <si>
    <t xml:space="preserve">  资源税</t>
  </si>
  <si>
    <t xml:space="preserve">  城市维护建设税 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</si>
  <si>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</si>
  <si>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</si>
  <si>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</si>
  <si>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</si>
  <si>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</si>
  <si>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</si>
  <si>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</si>
  <si>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</si>
  <si>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>2、非税收入</t>
  </si>
  <si>
    <t xml:space="preserve">  专项收入</t>
  </si>
  <si>
    <t xml:space="preserve">  行政性收费收入</t>
  </si>
  <si>
    <t xml:space="preserve">  罚没收入</t>
  </si>
  <si>
    <t xml:space="preserve">  国有资产经营收益  </t>
  </si>
  <si>
    <t xml:space="preserve">  国有资源（资产）有偿使用收入</t>
  </si>
  <si>
    <t xml:space="preserve">  其他收入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</si>
  <si>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</si>
  <si>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</si>
  <si>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</si>
  <si>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</si>
  <si>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</si>
  <si>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</si>
  <si>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</si>
  <si>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</si>
  <si>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</si>
  <si>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</si>
  <si>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支出城乡社区事务支出</t>
  </si>
  <si>
    <t>农林水事务支出</t>
  </si>
  <si>
    <t>交通运输支出</t>
  </si>
  <si>
    <t>资源勘探信息等事务支出</t>
  </si>
  <si>
    <t>商业服务业等事务支出</t>
  </si>
  <si>
    <t>金融支出</t>
  </si>
  <si>
    <t>援助其他地区支出</t>
  </si>
  <si>
    <t>国土资源气象等事务支出</t>
  </si>
  <si>
    <t>住房保障支出</t>
  </si>
  <si>
    <t>粮油物质储备管理事务支出</t>
  </si>
  <si>
    <t>国债还本付息支出</t>
  </si>
  <si>
    <t>其他支出</t>
  </si>
  <si>
    <t>预算科目</t>
  </si>
  <si>
    <t>决算数</t>
  </si>
  <si>
    <t>全市</t>
  </si>
  <si>
    <t xml:space="preserve">        返还性收入</t>
  </si>
  <si>
    <t xml:space="preserve">          增值税和消费税税收返还收入</t>
  </si>
  <si>
    <t xml:space="preserve">          所得税基数返还收入</t>
  </si>
  <si>
    <t xml:space="preserve">          成品油价格和税费改革税收返还收入</t>
  </si>
  <si>
    <t xml:space="preserve">        一般性转移支付收入</t>
  </si>
  <si>
    <t xml:space="preserve">          县级基本财力保障机制奖补资金收入</t>
  </si>
  <si>
    <t xml:space="preserve">          结算补助收入</t>
  </si>
  <si>
    <t xml:space="preserve">          基层公检法司转移支付收入</t>
  </si>
  <si>
    <t xml:space="preserve">          义务教育等转移支付收入</t>
  </si>
  <si>
    <t xml:space="preserve">          基本养老保险和低保等转移支付收入</t>
  </si>
  <si>
    <t xml:space="preserve">          新型农村合作医疗等转移支付收入</t>
  </si>
  <si>
    <t xml:space="preserve">          农村综合改革转移支付收入</t>
  </si>
  <si>
    <t xml:space="preserve">          固定数额补助收入</t>
  </si>
  <si>
    <t xml:space="preserve">          其他一般性转移支付收入</t>
  </si>
  <si>
    <t xml:space="preserve">       专项转移支付收入</t>
  </si>
  <si>
    <t xml:space="preserve">    2.债券转贷收入</t>
  </si>
  <si>
    <t xml:space="preserve">    3.上年结余</t>
  </si>
  <si>
    <t>收入总计：</t>
  </si>
  <si>
    <t xml:space="preserve">        体制上解支出</t>
  </si>
  <si>
    <t xml:space="preserve">        专项上解支出</t>
  </si>
  <si>
    <t xml:space="preserve">    2.债券还本支出</t>
  </si>
  <si>
    <t>预算结余</t>
  </si>
  <si>
    <t>单位：万元</t>
  </si>
  <si>
    <t>支出总计</t>
  </si>
  <si>
    <t xml:space="preserve">    其中：净结余</t>
  </si>
  <si>
    <t>加：1.上级补助收入</t>
  </si>
  <si>
    <t>加：1.上解上级支出</t>
  </si>
  <si>
    <t xml:space="preserve">    3.补助下级支出</t>
  </si>
  <si>
    <t>预算结余</t>
  </si>
  <si>
    <t xml:space="preserve">    调出资金</t>
  </si>
  <si>
    <t xml:space="preserve">    基金滚存结余</t>
  </si>
  <si>
    <t xml:space="preserve">  国有资源（资产）有偿使用收入</t>
  </si>
  <si>
    <t>外交支出</t>
  </si>
  <si>
    <t>援助其他地区支出</t>
  </si>
  <si>
    <t>决算数</t>
  </si>
  <si>
    <t>差额</t>
  </si>
  <si>
    <t>备注</t>
  </si>
  <si>
    <t>单位:万元</t>
  </si>
  <si>
    <t>调整预算数</t>
  </si>
  <si>
    <t>结转下年
使用数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</si>
  <si>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</si>
  <si>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</si>
  <si>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</si>
  <si>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</si>
  <si>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</si>
  <si>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</si>
  <si>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</si>
  <si>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</si>
  <si>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</si>
  <si>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</si>
  <si>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</si>
  <si>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</si>
  <si>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</si>
  <si>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</si>
  <si>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</si>
  <si>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</si>
  <si>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</si>
  <si>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</si>
  <si>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</si>
  <si>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</si>
  <si>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</si>
  <si>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</si>
  <si>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</si>
  <si>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</si>
  <si>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</si>
  <si>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</si>
  <si>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</si>
  <si>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</si>
  <si>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</si>
  <si>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</si>
  <si>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</si>
  <si>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</si>
  <si>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</si>
  <si>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</si>
  <si>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</si>
  <si>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</si>
  <si>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</si>
  <si>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</si>
  <si>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</si>
  <si>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</si>
  <si>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</si>
  <si>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</si>
  <si>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</si>
  <si>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</si>
  <si>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</si>
  <si>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</si>
  <si>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</si>
  <si>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</si>
  <si>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</si>
  <si>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</si>
  <si>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</si>
  <si>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</si>
  <si>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</si>
  <si>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</si>
  <si>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</si>
  <si>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</si>
  <si>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</si>
  <si>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</si>
  <si>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</si>
  <si>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</si>
  <si>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</si>
  <si>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</si>
  <si>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</si>
  <si>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</si>
  <si>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</si>
  <si>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</si>
  <si>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</si>
  <si>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</si>
  <si>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</si>
  <si>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</si>
  <si>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</si>
  <si>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</si>
  <si>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</si>
  <si>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</si>
  <si>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</si>
  <si>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</si>
  <si>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</si>
  <si>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</si>
  <si>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</si>
  <si>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</si>
  <si>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补充道路交通事故社会救助基金</t>
  </si>
  <si>
    <t xml:space="preserve">  其他社会保障和就业支出</t>
  </si>
  <si>
    <t>医疗卫生与计划生育支出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</si>
  <si>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</si>
  <si>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</si>
  <si>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</si>
  <si>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</si>
  <si>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</si>
  <si>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</si>
  <si>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</si>
  <si>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</si>
  <si>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</si>
  <si>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</si>
  <si>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</si>
  <si>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</si>
  <si>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</si>
  <si>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</si>
  <si>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</si>
  <si>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</si>
  <si>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</si>
  <si>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</si>
  <si>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</si>
  <si>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</si>
  <si>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</si>
  <si>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</si>
  <si>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</si>
  <si>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</si>
  <si>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</si>
  <si>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</si>
  <si>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</si>
  <si>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</si>
  <si>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</si>
  <si>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</si>
  <si>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</si>
  <si>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</si>
  <si>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</si>
  <si>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</si>
  <si>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</si>
  <si>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</si>
  <si>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</si>
  <si>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</si>
  <si>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</si>
  <si>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</si>
  <si>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</si>
  <si>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</si>
  <si>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</si>
  <si>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</si>
  <si>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</si>
  <si>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</si>
  <si>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</si>
  <si>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</si>
  <si>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</si>
  <si>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</si>
  <si>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</si>
  <si>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</si>
  <si>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</si>
  <si>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</si>
  <si>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</si>
  <si>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</si>
  <si>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</si>
  <si>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</si>
  <si>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</si>
  <si>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</si>
  <si>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</si>
  <si>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</si>
  <si>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</si>
  <si>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</si>
  <si>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</si>
  <si>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</si>
  <si>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</si>
  <si>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</si>
  <si>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</si>
  <si>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</si>
  <si>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</si>
  <si>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</si>
  <si>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</si>
  <si>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</si>
  <si>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</si>
  <si>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</si>
  <si>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</si>
  <si>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</si>
  <si>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</si>
  <si>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</si>
  <si>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</si>
  <si>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</si>
  <si>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</si>
  <si>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</si>
  <si>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</si>
  <si>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</si>
  <si>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</si>
  <si>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</si>
  <si>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</si>
  <si>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</si>
  <si>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</si>
  <si>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</si>
  <si>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</si>
  <si>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</si>
  <si>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其中：人大通过预算数</t>
  </si>
  <si>
    <t>永安市财政经常性收入情况表</t>
  </si>
  <si>
    <t>项  目</t>
  </si>
  <si>
    <t>增幅%</t>
  </si>
  <si>
    <t>一般公共预算支出小计</t>
  </si>
  <si>
    <t>地方级一般公共预算收入</t>
  </si>
  <si>
    <t>一般公共预算支出</t>
  </si>
  <si>
    <t>一般公共预算支出小计</t>
  </si>
  <si>
    <t xml:space="preserve">          成品油价格和税费改革转移支付补助收入</t>
  </si>
  <si>
    <t xml:space="preserve">    4.安排预算稳定调节基金</t>
  </si>
  <si>
    <t>债务转贷收入</t>
  </si>
  <si>
    <t>债务付息支出</t>
  </si>
  <si>
    <t xml:space="preserve">    债券还本支出</t>
  </si>
  <si>
    <t>实际收入</t>
  </si>
  <si>
    <t>实际支出</t>
  </si>
  <si>
    <t>一般公共预算收入</t>
  </si>
  <si>
    <t>减：一次性收入</t>
  </si>
  <si>
    <t xml:space="preserve">      城市维护建设税</t>
  </si>
  <si>
    <t xml:space="preserve">      罚没收入</t>
  </si>
  <si>
    <t xml:space="preserve">      专项收入</t>
  </si>
  <si>
    <t xml:space="preserve">      国有资产经营收入</t>
  </si>
  <si>
    <t xml:space="preserve">      国有资产有偿使用收入</t>
  </si>
  <si>
    <t xml:space="preserve">      其他收入</t>
  </si>
  <si>
    <t>加：1、上级财政体制补助收入</t>
  </si>
  <si>
    <t xml:space="preserve">         增值税和消费税税收返还收入</t>
  </si>
  <si>
    <t xml:space="preserve">         所得税基数返还收入</t>
  </si>
  <si>
    <t xml:space="preserve">    2、一般性转移支付收入</t>
  </si>
  <si>
    <t>减：体制性财力上解</t>
  </si>
  <si>
    <t>经常性收入合计</t>
  </si>
  <si>
    <t xml:space="preserve">          其他税收返还收入</t>
  </si>
  <si>
    <t xml:space="preserve">          均衡性转移支付收入</t>
  </si>
  <si>
    <t xml:space="preserve">          老少边穷转移支付收入</t>
  </si>
  <si>
    <t xml:space="preserve">    4.调入预算稳定调节基金</t>
  </si>
  <si>
    <t>污水处理费收入</t>
  </si>
  <si>
    <t>其他政府性基金收入</t>
  </si>
  <si>
    <t>一般公共服务支出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</si>
  <si>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</si>
  <si>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</si>
  <si>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</si>
  <si>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</si>
  <si>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</si>
  <si>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</si>
  <si>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</si>
  <si>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其他外交支出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</si>
  <si>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</si>
  <si>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</si>
  <si>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</si>
  <si>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</si>
  <si>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</si>
  <si>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 xml:space="preserve">  海警</t>
  </si>
  <si>
    <t xml:space="preserve">  科技重大项目</t>
  </si>
  <si>
    <t xml:space="preserve">  新闻出版广播影视</t>
  </si>
  <si>
    <t xml:space="preserve">  补充全国社会保障基金</t>
  </si>
  <si>
    <t xml:space="preserve">  最低生活保障</t>
  </si>
  <si>
    <t xml:space="preserve">  临时救助</t>
  </si>
  <si>
    <t xml:space="preserve">  其他生活救助</t>
  </si>
  <si>
    <t xml:space="preserve">  医疗卫生与计划生育管理事务</t>
  </si>
  <si>
    <t xml:space="preserve">  计划生育事务</t>
  </si>
  <si>
    <t xml:space="preserve">  循环经济</t>
  </si>
  <si>
    <t xml:space="preserve">  普惠金融发展支出</t>
  </si>
  <si>
    <t xml:space="preserve">  目标价格补贴</t>
  </si>
  <si>
    <t xml:space="preserve">  成品油价格改革对交通运输的补贴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</si>
  <si>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</si>
  <si>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</si>
  <si>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</si>
  <si>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</si>
  <si>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</si>
  <si>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</si>
  <si>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</si>
  <si>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</si>
  <si>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r>
      <t xml:space="preserve"> </t>
    </r>
    <r>
      <rPr>
        <sz val="12"/>
        <rFont val="宋体"/>
        <family val="0"/>
      </rPr>
      <t xml:space="preserve">        其他税收返还收入</t>
    </r>
  </si>
  <si>
    <r>
      <t xml:space="preserve"> </t>
    </r>
    <r>
      <rPr>
        <sz val="12"/>
        <rFont val="宋体"/>
        <family val="0"/>
      </rPr>
      <t xml:space="preserve">        成品油价格和税费改革税收返还收入</t>
    </r>
  </si>
  <si>
    <t>一、国有土地使用权出让金</t>
  </si>
  <si>
    <t>（一）征地和拆迁补偿支出</t>
  </si>
  <si>
    <t>（三）城市建设支出</t>
  </si>
  <si>
    <t>1、规划专项</t>
  </si>
  <si>
    <t>三、补缴土地出让</t>
  </si>
  <si>
    <t>2、56座公侧免费开放</t>
  </si>
  <si>
    <t>3、公园花草维护</t>
  </si>
  <si>
    <t>4、公交公司</t>
  </si>
  <si>
    <t>（四）农村基础设施</t>
  </si>
  <si>
    <t>1、农村公路养护</t>
  </si>
  <si>
    <t>3、乡镇基础设施建设</t>
  </si>
  <si>
    <t>（五）土地出让业务费</t>
  </si>
  <si>
    <t>合计</t>
  </si>
  <si>
    <t>（六）棚户区改造</t>
  </si>
  <si>
    <t>减：转公共财政（教育资金）</t>
  </si>
  <si>
    <t>（七）公共租赁房</t>
  </si>
  <si>
    <t>减：转公共财政（水利资金）</t>
  </si>
  <si>
    <t>（八）其他土地出让</t>
  </si>
  <si>
    <t>合计</t>
  </si>
  <si>
    <t xml:space="preserve">       合计</t>
  </si>
  <si>
    <t>城乡社区事务支出</t>
  </si>
  <si>
    <r>
      <t>201</t>
    </r>
    <r>
      <rPr>
        <b/>
        <sz val="22"/>
        <rFont val="宋体"/>
        <family val="0"/>
      </rPr>
      <t>7</t>
    </r>
    <r>
      <rPr>
        <b/>
        <sz val="22"/>
        <rFont val="宋体"/>
        <family val="0"/>
      </rPr>
      <t>年全市一般公共预算收支决算情况表</t>
    </r>
  </si>
  <si>
    <r>
      <t>201</t>
    </r>
    <r>
      <rPr>
        <b/>
        <sz val="22"/>
        <rFont val="宋体"/>
        <family val="0"/>
      </rPr>
      <t>7</t>
    </r>
    <r>
      <rPr>
        <b/>
        <sz val="22"/>
        <rFont val="宋体"/>
        <family val="0"/>
      </rPr>
      <t>年市本级一般公共预算收支决算情况表</t>
    </r>
  </si>
  <si>
    <t xml:space="preserve">          重点生态功能区转移支付收入</t>
  </si>
  <si>
    <t xml:space="preserve">          革命老区转移支付收入</t>
  </si>
  <si>
    <t xml:space="preserve">          民族地区转移支付收入</t>
  </si>
  <si>
    <r>
      <t xml:space="preserve"> </t>
    </r>
    <r>
      <rPr>
        <sz val="11"/>
        <rFont val="宋体"/>
        <family val="0"/>
      </rPr>
      <t xml:space="preserve">   5.调入资金</t>
    </r>
  </si>
  <si>
    <r>
      <t xml:space="preserve"> </t>
    </r>
    <r>
      <rPr>
        <sz val="11"/>
        <rFont val="宋体"/>
        <family val="0"/>
      </rPr>
      <t xml:space="preserve">   5.调出资金</t>
    </r>
  </si>
  <si>
    <t>节能环保</t>
  </si>
  <si>
    <r>
      <t xml:space="preserve"> </t>
    </r>
    <r>
      <rPr>
        <sz val="12"/>
        <rFont val="宋体"/>
        <family val="0"/>
      </rPr>
      <t xml:space="preserve">   补助下级支出</t>
    </r>
  </si>
  <si>
    <r>
      <t>201</t>
    </r>
    <r>
      <rPr>
        <b/>
        <sz val="22"/>
        <rFont val="宋体"/>
        <family val="0"/>
      </rPr>
      <t>7</t>
    </r>
    <r>
      <rPr>
        <b/>
        <sz val="22"/>
        <rFont val="宋体"/>
        <family val="0"/>
      </rPr>
      <t>年一般公共预算收支决算与执行数对比表</t>
    </r>
  </si>
  <si>
    <t>单位：万元</t>
  </si>
  <si>
    <t>决算时调整</t>
  </si>
  <si>
    <t>决算时新增</t>
  </si>
  <si>
    <t>决算时，调整增加收入</t>
  </si>
  <si>
    <t>决算时，调整增加专项转移支付收入</t>
  </si>
  <si>
    <t>决算时，调整增加政府一般债券转贷收入</t>
  </si>
  <si>
    <t xml:space="preserve">  特困人员救助供养</t>
  </si>
  <si>
    <t xml:space="preserve">  财政对基本养老保险基金的补助</t>
  </si>
  <si>
    <t xml:space="preserve">  财政对其他社会保险基金的补助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</si>
  <si>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</si>
  <si>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</si>
  <si>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</si>
  <si>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</si>
  <si>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r>
      <t>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年度永安市一般公共预算结转情况明细表</t>
    </r>
  </si>
  <si>
    <t xml:space="preserve">   2017年永安市土地出让金收支情况表</t>
  </si>
  <si>
    <t xml:space="preserve">                         收入</t>
  </si>
  <si>
    <t xml:space="preserve">    预算科目及项目</t>
  </si>
  <si>
    <t xml:space="preserve">     预算科目及项目</t>
  </si>
  <si>
    <t>1、市技校地块</t>
  </si>
  <si>
    <t>2、泉三高速北互通西侧地块一</t>
  </si>
  <si>
    <t>3、国有林场B地块</t>
  </si>
  <si>
    <t>4、东坡路1368号（原技校）地块</t>
  </si>
  <si>
    <t>5、新安大院恒元置业地块</t>
  </si>
  <si>
    <t>6、10户搬迁补偿，33户过渡费</t>
  </si>
  <si>
    <t>1、永安汽车城建设发展有限公司</t>
  </si>
  <si>
    <t>7、上坪上洋二期地块</t>
  </si>
  <si>
    <t>8、国有林场场部及周边地块协调小组</t>
  </si>
  <si>
    <t>1、汽车园吉山甲1地块</t>
  </si>
  <si>
    <t>2、高铁南站地块</t>
  </si>
  <si>
    <t>3、翔丰华地块</t>
  </si>
  <si>
    <t>1、土地出让价款</t>
  </si>
  <si>
    <t>2、农业土地开发</t>
  </si>
  <si>
    <t>四、划拨土地</t>
  </si>
  <si>
    <t>1、高铁南站汽车园地块</t>
  </si>
  <si>
    <t>2、兴泉铁路</t>
  </si>
  <si>
    <t>5、环卫聘用人员经费</t>
  </si>
  <si>
    <t>3、汽车城</t>
  </si>
  <si>
    <t>6、偿债准备金</t>
  </si>
  <si>
    <t>五、其他出让</t>
  </si>
  <si>
    <t>①光大银行利息</t>
  </si>
  <si>
    <t>②兴泉铁路贷款利息</t>
  </si>
  <si>
    <t>2、新农村建设</t>
  </si>
  <si>
    <t>4、农业发展资金</t>
  </si>
  <si>
    <t>二、土地收益基金</t>
  </si>
  <si>
    <t>三、农业土地开发</t>
  </si>
  <si>
    <t>四、调出资金</t>
  </si>
  <si>
    <t xml:space="preserve">  营业税</t>
  </si>
  <si>
    <t>1、永安天鑫置业有限公司职专跟标地块</t>
  </si>
  <si>
    <t>2、福建修竹小镇养生发展有限公司</t>
  </si>
  <si>
    <t>3、福建中青置业有限公司</t>
  </si>
  <si>
    <t>4、福建三月三畲乡旅游开发有限公司</t>
  </si>
  <si>
    <t>5、福建省永安煤业有限公司改变容积率补交</t>
  </si>
  <si>
    <t>6、永安市合元置业有限公司</t>
  </si>
  <si>
    <t>2、福建翔丰华新能源材料有限公司</t>
  </si>
  <si>
    <t>3、福建省宏安矿业有限公司</t>
  </si>
  <si>
    <t>4、海陆丰（退库）</t>
  </si>
  <si>
    <t>5、百盛涂料（退库）</t>
  </si>
  <si>
    <t>6、永安金牛水泥有限公司</t>
  </si>
  <si>
    <t>1、增减挂钩指标收入（翔安）</t>
  </si>
  <si>
    <t>2、增减挂钩指标收入（福清）</t>
  </si>
  <si>
    <t>3、增减挂钩指标收入（集美）</t>
  </si>
  <si>
    <t>4、永安洪田井垄加油站城乡用地增减挂钩指标</t>
  </si>
  <si>
    <t>5、耕地占补平衡指标补偿费</t>
  </si>
  <si>
    <t>6、福建修竹小镇养生发展公司</t>
  </si>
  <si>
    <t>7、没收青龙石材保证金</t>
  </si>
  <si>
    <t>8、汽车城投资公司（滞纳金）</t>
  </si>
  <si>
    <t>9、万年水泥（滞纳金)</t>
  </si>
  <si>
    <t>10、佳洁置业（滞纳金)</t>
  </si>
  <si>
    <t>11、信实包装没收保证金</t>
  </si>
  <si>
    <t>1、旧村复垦</t>
  </si>
  <si>
    <t>2、增减挂钩工作经费</t>
  </si>
  <si>
    <t>3、补充耕地奖励</t>
  </si>
  <si>
    <t>4、大兴工业区三、四期道路工程建设</t>
  </si>
  <si>
    <t>5、工业专项</t>
  </si>
  <si>
    <r>
      <t>附表1</t>
    </r>
    <r>
      <rPr>
        <sz val="12"/>
        <rFont val="宋体"/>
        <family val="0"/>
      </rPr>
      <t>1</t>
    </r>
  </si>
  <si>
    <t xml:space="preserve">                     支出         </t>
  </si>
  <si>
    <r>
      <t xml:space="preserve">   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</t>
    </r>
    <r>
      <rPr>
        <sz val="12"/>
        <rFont val="宋体"/>
        <family val="0"/>
      </rPr>
      <t>12月31</t>
    </r>
    <r>
      <rPr>
        <sz val="12"/>
        <rFont val="宋体"/>
        <family val="0"/>
      </rPr>
      <t xml:space="preserve">日     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 xml:space="preserve">             单位：万元</t>
    </r>
  </si>
  <si>
    <t>一、商业用地</t>
  </si>
  <si>
    <t>二、工业用地</t>
  </si>
  <si>
    <t>（二）土地开发</t>
  </si>
  <si>
    <t>2016年</t>
  </si>
  <si>
    <t>2017年</t>
  </si>
  <si>
    <r>
      <t>附表1</t>
    </r>
    <r>
      <rPr>
        <sz val="12"/>
        <rFont val="宋体"/>
        <family val="0"/>
      </rPr>
      <t>0</t>
    </r>
  </si>
  <si>
    <t>附表9</t>
  </si>
  <si>
    <t xml:space="preserve">    5.调入资金</t>
  </si>
  <si>
    <t xml:space="preserve">    5.调出资金</t>
  </si>
  <si>
    <t>附表8</t>
  </si>
  <si>
    <t>2017年永安市本级一般公共预算收支平衡决算与执行数比较表</t>
  </si>
  <si>
    <t>附表7</t>
  </si>
  <si>
    <t>全市</t>
  </si>
  <si>
    <t>附表6</t>
  </si>
  <si>
    <t>附表1</t>
  </si>
  <si>
    <t>附表2</t>
  </si>
  <si>
    <t>附表3</t>
  </si>
  <si>
    <t>项目</t>
  </si>
  <si>
    <t>市本级</t>
  </si>
  <si>
    <t>附表4</t>
  </si>
  <si>
    <t>附表5</t>
  </si>
  <si>
    <t>2017年全市政府性基金收支完成决算表</t>
  </si>
  <si>
    <t>2017年永安市一般公共预算收支平衡情况表</t>
  </si>
  <si>
    <t>2017年市本级政府性基金收支完成决算表</t>
  </si>
  <si>
    <t>2017年永安市一般公共预算收支平衡决算与执行数比较表</t>
  </si>
  <si>
    <t>报十七届人大二次会议批准数</t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</si>
  <si>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原体制上解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</si>
</sst>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000"/>
    <numFmt numFmtId="179" formatCode="0.000000000"/>
    <numFmt numFmtId="180" formatCode="0.0000000000"/>
    <numFmt numFmtId="181" formatCode="0_ "/>
    <numFmt numFmtId="182" formatCode="0.00;[Red]0.00"/>
    <numFmt numFmtId="183" formatCode="0.00_);[Red]\(0.00\)"/>
    <numFmt numFmtId="184" formatCode="0.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0000_ "/>
    <numFmt numFmtId="191" formatCode="0.0000_ "/>
    <numFmt numFmtId="192" formatCode="0.000_ "/>
    <numFmt numFmtId="193" formatCode="0.000000_ "/>
    <numFmt numFmtId="194" formatCode="0.0000000_ "/>
    <numFmt numFmtId="195" formatCode="0.0000_);[Red]\(0.0000\)"/>
    <numFmt numFmtId="196" formatCode="#,##0.00_ "/>
    <numFmt numFmtId="197" formatCode="#,##0_ "/>
  </numFmts>
  <fonts count="54">
    <font>
      <sz val="12"/>
      <name val="宋体"/>
      <family val="0"/>
    </font>
    <font>
      <b/>
      <sz val="12"/>
      <name val="宋体"/>
      <family val="0"/>
    </font>
    <font>
      <i/>
      <sz val="12"/>
      <name val="宋体"/>
      <family val="0"/>
    </font>
    <font>
      <b/>
      <i/>
      <sz val="12"/>
      <name val="宋体"/>
      <family val="0"/>
    </font>
    <font>
      <b/>
      <sz val="22"/>
      <name val="宋体"/>
      <family val="0"/>
    </font>
    <font>
      <sz val="28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SimSun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  <xf numFmtId="0" fontId="6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horizontal="left" vertical="center"/>
      <protection/>
    </xf>
    <xf numFmtId="3" fontId="12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3" fontId="13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6" fillId="0" borderId="10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176" fontId="0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181" fontId="11" fillId="0" borderId="10" xfId="40" applyNumberFormat="1" applyFont="1" applyBorder="1" applyAlignment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81" fontId="1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81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81" fontId="17" fillId="0" borderId="10" xfId="40" applyNumberFormat="1" applyFont="1" applyBorder="1" applyAlignment="1">
      <alignment horizontal="center" vertical="center"/>
      <protection/>
    </xf>
    <xf numFmtId="181" fontId="11" fillId="0" borderId="10" xfId="40" applyNumberFormat="1" applyFont="1" applyFill="1" applyBorder="1" applyAlignment="1">
      <alignment horizontal="center" vertical="center"/>
      <protection/>
    </xf>
    <xf numFmtId="193" fontId="11" fillId="0" borderId="0" xfId="40" applyNumberFormat="1" applyFont="1" applyBorder="1" applyAlignment="1">
      <alignment horizontal="center" vertical="center"/>
      <protection/>
    </xf>
    <xf numFmtId="0" fontId="11" fillId="0" borderId="0" xfId="40" applyFont="1" applyBorder="1" applyAlignment="1">
      <alignment vertical="center" wrapText="1"/>
      <protection/>
    </xf>
    <xf numFmtId="0" fontId="11" fillId="0" borderId="0" xfId="4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10" xfId="40" applyFont="1" applyBorder="1" applyAlignment="1">
      <alignment vertical="center" wrapText="1"/>
      <protection/>
    </xf>
    <xf numFmtId="0" fontId="18" fillId="0" borderId="10" xfId="40" applyFont="1" applyBorder="1" applyAlignment="1">
      <alignment horizontal="center" vertical="center"/>
      <protection/>
    </xf>
    <xf numFmtId="0" fontId="18" fillId="0" borderId="10" xfId="0" applyFont="1" applyFill="1" applyBorder="1" applyAlignment="1">
      <alignment vertical="center"/>
    </xf>
    <xf numFmtId="0" fontId="18" fillId="0" borderId="10" xfId="40" applyFont="1" applyBorder="1" applyAlignment="1">
      <alignment horizontal="left" vertical="center" wrapText="1"/>
      <protection/>
    </xf>
    <xf numFmtId="0" fontId="18" fillId="0" borderId="10" xfId="40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40" applyNumberFormat="1" applyFont="1" applyBorder="1" applyAlignment="1">
      <alignment horizontal="center" vertical="center"/>
      <protection/>
    </xf>
    <xf numFmtId="181" fontId="18" fillId="0" borderId="10" xfId="40" applyNumberFormat="1" applyFont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0" fontId="18" fillId="0" borderId="10" xfId="40" applyFont="1" applyBorder="1" applyAlignment="1">
      <alignment horizontal="center" vertical="center" wrapText="1"/>
      <protection/>
    </xf>
    <xf numFmtId="181" fontId="18" fillId="0" borderId="10" xfId="0" applyNumberFormat="1" applyFont="1" applyBorder="1" applyAlignment="1">
      <alignment horizontal="center" vertical="center"/>
    </xf>
    <xf numFmtId="0" fontId="18" fillId="0" borderId="10" xfId="4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3" fontId="1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3" fontId="18" fillId="0" borderId="10" xfId="0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Alignment="1" applyProtection="1">
      <alignment horizontal="center" vertical="center"/>
      <protection/>
    </xf>
    <xf numFmtId="3" fontId="14" fillId="0" borderId="0" xfId="0" applyNumberFormat="1" applyFont="1" applyFill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" fillId="0" borderId="10" xfId="40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40" applyFont="1" applyBorder="1" applyAlignment="1">
      <alignment vertical="center"/>
      <protection/>
    </xf>
    <xf numFmtId="0" fontId="15" fillId="0" borderId="0" xfId="40" applyFont="1" applyBorder="1" applyAlignment="1">
      <alignment horizontal="center" vertical="top"/>
      <protection/>
    </xf>
    <xf numFmtId="0" fontId="0" fillId="0" borderId="0" xfId="40" applyFont="1" applyBorder="1" applyAlignment="1">
      <alignment horizontal="left" vertical="top"/>
      <protection/>
    </xf>
    <xf numFmtId="0" fontId="0" fillId="0" borderId="0" xfId="40" applyFont="1" applyBorder="1" applyAlignment="1">
      <alignment horizontal="left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J11" sqref="J11"/>
    </sheetView>
  </sheetViews>
  <sheetFormatPr defaultColWidth="9.00390625" defaultRowHeight="14.25"/>
  <cols>
    <col min="1" max="1" width="37.50390625" style="15" customWidth="1"/>
    <col min="2" max="2" width="14.50390625" style="1" customWidth="1"/>
    <col min="3" max="3" width="10.875" style="1" customWidth="1"/>
    <col min="4" max="4" width="11.50390625" style="17" customWidth="1"/>
    <col min="5" max="5" width="12.875" style="1" customWidth="1"/>
    <col min="6" max="6" width="11.00390625" style="1" customWidth="1"/>
    <col min="7" max="7" width="11.875" style="1" customWidth="1"/>
    <col min="8" max="8" width="9.875" style="60" customWidth="1"/>
    <col min="9" max="10" width="10.875" style="1" bestFit="1" customWidth="1"/>
    <col min="11" max="11" width="12.25390625" style="1" bestFit="1" customWidth="1"/>
    <col min="12" max="16384" width="9.00390625" style="1" customWidth="1"/>
  </cols>
  <sheetData>
    <row r="1" ht="20.25">
      <c r="A1" s="131" t="s">
        <v>544</v>
      </c>
    </row>
    <row r="2" spans="1:8" s="2" customFormat="1" ht="31.5" customHeight="1">
      <c r="A2" s="146" t="s">
        <v>443</v>
      </c>
      <c r="B2" s="147"/>
      <c r="C2" s="147"/>
      <c r="D2" s="147"/>
      <c r="E2" s="147"/>
      <c r="F2" s="147"/>
      <c r="G2" s="147"/>
      <c r="H2" s="54"/>
    </row>
    <row r="3" spans="1:8" s="5" customFormat="1" ht="18" customHeight="1">
      <c r="A3" s="13"/>
      <c r="D3" s="132"/>
      <c r="G3" s="5" t="s">
        <v>3</v>
      </c>
      <c r="H3" s="55"/>
    </row>
    <row r="4" spans="1:8" s="3" customFormat="1" ht="20.25" customHeight="1">
      <c r="A4" s="145" t="s">
        <v>0</v>
      </c>
      <c r="B4" s="149" t="s">
        <v>9</v>
      </c>
      <c r="C4" s="148" t="s">
        <v>8</v>
      </c>
      <c r="D4" s="148"/>
      <c r="E4" s="151" t="s">
        <v>5</v>
      </c>
      <c r="F4" s="152"/>
      <c r="G4" s="153"/>
      <c r="H4" s="56"/>
    </row>
    <row r="5" spans="1:8" s="3" customFormat="1" ht="18.75" customHeight="1">
      <c r="A5" s="145"/>
      <c r="B5" s="150"/>
      <c r="C5" s="137" t="s">
        <v>4</v>
      </c>
      <c r="D5" s="137" t="s">
        <v>7</v>
      </c>
      <c r="E5" s="137" t="s">
        <v>10</v>
      </c>
      <c r="F5" s="137" t="s">
        <v>11</v>
      </c>
      <c r="G5" s="137" t="s">
        <v>1</v>
      </c>
      <c r="H5" s="56"/>
    </row>
    <row r="6" spans="1:8" s="4" customFormat="1" ht="21" customHeight="1">
      <c r="A6" s="8" t="s">
        <v>35</v>
      </c>
      <c r="B6" s="10">
        <f>SUM(B7,B23)</f>
        <v>158378</v>
      </c>
      <c r="C6" s="10">
        <f>C7+C23</f>
        <v>176108</v>
      </c>
      <c r="D6" s="12">
        <f>SUM(100*C6/B6)</f>
        <v>111.19473664271553</v>
      </c>
      <c r="E6" s="10">
        <f>E7+E23</f>
        <v>174391</v>
      </c>
      <c r="F6" s="10">
        <f aca="true" t="shared" si="0" ref="F6:F52">SUM(C6-E6)</f>
        <v>1717</v>
      </c>
      <c r="G6" s="11">
        <f aca="true" t="shared" si="1" ref="G6:G29">SUM(100*F6/E6)</f>
        <v>0.984569157812043</v>
      </c>
      <c r="H6" s="54"/>
    </row>
    <row r="7" spans="1:8" s="4" customFormat="1" ht="21" customHeight="1">
      <c r="A7" s="6" t="s">
        <v>34</v>
      </c>
      <c r="B7" s="10">
        <f>SUM(B8:B22)-B9</f>
        <v>100120</v>
      </c>
      <c r="C7" s="10">
        <v>100313</v>
      </c>
      <c r="D7" s="12">
        <f>SUM(100*C7/B7)</f>
        <v>100.1927686775869</v>
      </c>
      <c r="E7" s="10">
        <f>SUM(E8:E22)-E9</f>
        <v>93746</v>
      </c>
      <c r="F7" s="10">
        <f t="shared" si="0"/>
        <v>6567</v>
      </c>
      <c r="G7" s="11">
        <f t="shared" si="1"/>
        <v>7.00509888421906</v>
      </c>
      <c r="H7" s="54"/>
    </row>
    <row r="8" spans="1:8" s="4" customFormat="1" ht="18.75" customHeight="1">
      <c r="A8" s="6" t="s">
        <v>36</v>
      </c>
      <c r="B8" s="10">
        <v>41420</v>
      </c>
      <c r="C8" s="10">
        <v>46211</v>
      </c>
      <c r="D8" s="12">
        <f>SUM(100*C8/B8)</f>
        <v>111.56687590535972</v>
      </c>
      <c r="E8" s="10">
        <v>34762</v>
      </c>
      <c r="F8" s="10">
        <f t="shared" si="0"/>
        <v>11449</v>
      </c>
      <c r="G8" s="11">
        <f t="shared" si="1"/>
        <v>32.93538921811173</v>
      </c>
      <c r="H8" s="54"/>
    </row>
    <row r="9" spans="1:8" s="4" customFormat="1" ht="18.75" customHeight="1">
      <c r="A9" s="6" t="s">
        <v>38</v>
      </c>
      <c r="B9" s="10">
        <v>11200</v>
      </c>
      <c r="C9" s="10">
        <v>12720</v>
      </c>
      <c r="D9" s="12">
        <f>SUM(100*C9/B9)</f>
        <v>113.57142857142857</v>
      </c>
      <c r="E9" s="10">
        <v>8331</v>
      </c>
      <c r="F9" s="10">
        <f t="shared" si="0"/>
        <v>4389</v>
      </c>
      <c r="G9" s="11">
        <f t="shared" si="1"/>
        <v>52.68275117032769</v>
      </c>
      <c r="H9" s="54"/>
    </row>
    <row r="10" spans="1:8" s="4" customFormat="1" ht="18.75" customHeight="1">
      <c r="A10" s="6" t="s">
        <v>499</v>
      </c>
      <c r="B10" s="10">
        <v>0</v>
      </c>
      <c r="C10" s="10">
        <v>196</v>
      </c>
      <c r="D10" s="12"/>
      <c r="E10" s="10">
        <v>8798</v>
      </c>
      <c r="F10" s="10">
        <f t="shared" si="0"/>
        <v>-8602</v>
      </c>
      <c r="G10" s="11">
        <f t="shared" si="1"/>
        <v>-97.77222095930894</v>
      </c>
      <c r="H10" s="54"/>
    </row>
    <row r="11" spans="1:8" s="4" customFormat="1" ht="18.75" customHeight="1">
      <c r="A11" s="6" t="s">
        <v>39</v>
      </c>
      <c r="B11" s="10">
        <v>9135</v>
      </c>
      <c r="C11" s="10">
        <v>11069</v>
      </c>
      <c r="D11" s="12">
        <f aca="true" t="shared" si="2" ref="D11:D21">SUM(100*C11/B11)</f>
        <v>121.17131910235358</v>
      </c>
      <c r="E11" s="10">
        <v>8939</v>
      </c>
      <c r="F11" s="10">
        <f t="shared" si="0"/>
        <v>2130</v>
      </c>
      <c r="G11" s="11">
        <f t="shared" si="1"/>
        <v>23.828168698959615</v>
      </c>
      <c r="H11" s="54"/>
    </row>
    <row r="12" spans="1:8" s="4" customFormat="1" ht="20.25" customHeight="1">
      <c r="A12" s="6" t="s">
        <v>40</v>
      </c>
      <c r="B12" s="10">
        <v>4400</v>
      </c>
      <c r="C12" s="10">
        <v>4436</v>
      </c>
      <c r="D12" s="12">
        <f t="shared" si="2"/>
        <v>100.81818181818181</v>
      </c>
      <c r="E12" s="10">
        <v>4068</v>
      </c>
      <c r="F12" s="10">
        <f t="shared" si="0"/>
        <v>368</v>
      </c>
      <c r="G12" s="11">
        <f t="shared" si="1"/>
        <v>9.04621435594887</v>
      </c>
      <c r="H12" s="54"/>
    </row>
    <row r="13" spans="1:8" s="4" customFormat="1" ht="21" customHeight="1">
      <c r="A13" s="6" t="s">
        <v>41</v>
      </c>
      <c r="B13" s="10">
        <v>3200</v>
      </c>
      <c r="C13" s="10">
        <v>2100</v>
      </c>
      <c r="D13" s="12">
        <f t="shared" si="2"/>
        <v>65.625</v>
      </c>
      <c r="E13" s="10">
        <v>2317</v>
      </c>
      <c r="F13" s="10">
        <f t="shared" si="0"/>
        <v>-217</v>
      </c>
      <c r="G13" s="11">
        <f t="shared" si="1"/>
        <v>-9.365558912386707</v>
      </c>
      <c r="H13" s="54"/>
    </row>
    <row r="14" spans="1:8" s="4" customFormat="1" ht="21" customHeight="1">
      <c r="A14" s="6" t="s">
        <v>42</v>
      </c>
      <c r="B14" s="10">
        <v>7000</v>
      </c>
      <c r="C14" s="10">
        <v>6749</v>
      </c>
      <c r="D14" s="12">
        <f t="shared" si="2"/>
        <v>96.41428571428571</v>
      </c>
      <c r="E14" s="10">
        <v>6188</v>
      </c>
      <c r="F14" s="10">
        <f t="shared" si="0"/>
        <v>561</v>
      </c>
      <c r="G14" s="11">
        <f t="shared" si="1"/>
        <v>9.065934065934066</v>
      </c>
      <c r="H14" s="54"/>
    </row>
    <row r="15" spans="1:8" s="4" customFormat="1" ht="21" customHeight="1">
      <c r="A15" s="6" t="s">
        <v>43</v>
      </c>
      <c r="B15" s="10">
        <v>6010</v>
      </c>
      <c r="C15" s="10">
        <v>4707</v>
      </c>
      <c r="D15" s="12">
        <f t="shared" si="2"/>
        <v>78.31946755407654</v>
      </c>
      <c r="E15" s="10">
        <v>4382</v>
      </c>
      <c r="F15" s="10">
        <f t="shared" si="0"/>
        <v>325</v>
      </c>
      <c r="G15" s="11">
        <f t="shared" si="1"/>
        <v>7.416704701049749</v>
      </c>
      <c r="H15" s="54"/>
    </row>
    <row r="16" spans="1:8" s="4" customFormat="1" ht="21" customHeight="1">
      <c r="A16" s="6" t="s">
        <v>44</v>
      </c>
      <c r="B16" s="10">
        <v>1522</v>
      </c>
      <c r="C16" s="10">
        <v>1337</v>
      </c>
      <c r="D16" s="12">
        <f t="shared" si="2"/>
        <v>87.84494086727989</v>
      </c>
      <c r="E16" s="10">
        <v>1168</v>
      </c>
      <c r="F16" s="10">
        <f t="shared" si="0"/>
        <v>169</v>
      </c>
      <c r="G16" s="11">
        <f t="shared" si="1"/>
        <v>14.469178082191782</v>
      </c>
      <c r="H16" s="54"/>
    </row>
    <row r="17" spans="1:8" s="4" customFormat="1" ht="21" customHeight="1">
      <c r="A17" s="6" t="s">
        <v>45</v>
      </c>
      <c r="B17" s="10">
        <v>5622</v>
      </c>
      <c r="C17" s="10">
        <v>5140</v>
      </c>
      <c r="D17" s="12">
        <f t="shared" si="2"/>
        <v>91.42653859836358</v>
      </c>
      <c r="E17" s="10">
        <v>4400</v>
      </c>
      <c r="F17" s="10">
        <f t="shared" si="0"/>
        <v>740</v>
      </c>
      <c r="G17" s="11">
        <f t="shared" si="1"/>
        <v>16.818181818181817</v>
      </c>
      <c r="H17" s="54"/>
    </row>
    <row r="18" spans="1:8" s="4" customFormat="1" ht="21" customHeight="1">
      <c r="A18" s="6" t="s">
        <v>46</v>
      </c>
      <c r="B18" s="10">
        <v>10138</v>
      </c>
      <c r="C18" s="10">
        <v>7272</v>
      </c>
      <c r="D18" s="12">
        <f t="shared" si="2"/>
        <v>71.73012428486881</v>
      </c>
      <c r="E18" s="10">
        <v>8430</v>
      </c>
      <c r="F18" s="10">
        <f t="shared" si="0"/>
        <v>-1158</v>
      </c>
      <c r="G18" s="11">
        <f t="shared" si="1"/>
        <v>-13.736654804270463</v>
      </c>
      <c r="H18" s="54"/>
    </row>
    <row r="19" spans="1:8" s="4" customFormat="1" ht="21" customHeight="1">
      <c r="A19" s="6" t="s">
        <v>47</v>
      </c>
      <c r="B19" s="10">
        <v>1200</v>
      </c>
      <c r="C19" s="10">
        <v>1113</v>
      </c>
      <c r="D19" s="12">
        <f t="shared" si="2"/>
        <v>92.75</v>
      </c>
      <c r="E19" s="10">
        <v>1009</v>
      </c>
      <c r="F19" s="10">
        <f t="shared" si="0"/>
        <v>104</v>
      </c>
      <c r="G19" s="11">
        <f t="shared" si="1"/>
        <v>10.307234886025768</v>
      </c>
      <c r="H19" s="54"/>
    </row>
    <row r="20" spans="1:8" s="4" customFormat="1" ht="21" customHeight="1">
      <c r="A20" s="6" t="s">
        <v>48</v>
      </c>
      <c r="B20" s="10">
        <v>2355</v>
      </c>
      <c r="C20" s="10">
        <v>15</v>
      </c>
      <c r="D20" s="12">
        <f t="shared" si="2"/>
        <v>0.6369426751592356</v>
      </c>
      <c r="E20" s="10">
        <v>1891</v>
      </c>
      <c r="F20" s="10">
        <f t="shared" si="0"/>
        <v>-1876</v>
      </c>
      <c r="G20" s="11">
        <f t="shared" si="1"/>
        <v>-99.2067689053411</v>
      </c>
      <c r="H20" s="54"/>
    </row>
    <row r="21" spans="1:8" s="4" customFormat="1" ht="21" customHeight="1">
      <c r="A21" s="6" t="s">
        <v>49</v>
      </c>
      <c r="B21" s="10">
        <v>5688</v>
      </c>
      <c r="C21" s="10">
        <v>7494</v>
      </c>
      <c r="D21" s="12">
        <f t="shared" si="2"/>
        <v>131.75105485232066</v>
      </c>
      <c r="E21" s="10">
        <v>4763</v>
      </c>
      <c r="F21" s="10">
        <f t="shared" si="0"/>
        <v>2731</v>
      </c>
      <c r="G21" s="11">
        <f t="shared" si="1"/>
        <v>57.337812303170274</v>
      </c>
      <c r="H21" s="54"/>
    </row>
    <row r="22" spans="1:8" s="4" customFormat="1" ht="21" customHeight="1">
      <c r="A22" s="6" t="s">
        <v>50</v>
      </c>
      <c r="B22" s="10">
        <v>2430</v>
      </c>
      <c r="C22" s="10">
        <v>2474</v>
      </c>
      <c r="D22" s="11">
        <v>100</v>
      </c>
      <c r="E22" s="10">
        <v>2631</v>
      </c>
      <c r="F22" s="10">
        <f t="shared" si="0"/>
        <v>-157</v>
      </c>
      <c r="G22" s="11">
        <f t="shared" si="1"/>
        <v>-5.96731280881794</v>
      </c>
      <c r="H22" s="54"/>
    </row>
    <row r="23" spans="1:8" s="4" customFormat="1" ht="21" customHeight="1">
      <c r="A23" s="6" t="s">
        <v>6</v>
      </c>
      <c r="B23" s="10">
        <f>SUM(B24,B25:B29)</f>
        <v>58258</v>
      </c>
      <c r="C23" s="10">
        <f>C24+C25+C26+C27+C28+C29</f>
        <v>75795</v>
      </c>
      <c r="D23" s="12">
        <f aca="true" t="shared" si="3" ref="D23:D29">SUM(100*C23/B23)</f>
        <v>130.10230354629408</v>
      </c>
      <c r="E23" s="10">
        <f>E24+E25+E26+E27+E28+E29</f>
        <v>80645</v>
      </c>
      <c r="F23" s="10">
        <f t="shared" si="0"/>
        <v>-4850</v>
      </c>
      <c r="G23" s="11">
        <f t="shared" si="1"/>
        <v>-6.014012028024056</v>
      </c>
      <c r="H23" s="54"/>
    </row>
    <row r="24" spans="1:8" s="4" customFormat="1" ht="21" customHeight="1">
      <c r="A24" s="6" t="s">
        <v>51</v>
      </c>
      <c r="B24" s="10">
        <v>6896</v>
      </c>
      <c r="C24" s="10">
        <v>6594</v>
      </c>
      <c r="D24" s="12">
        <f t="shared" si="3"/>
        <v>95.62064965197216</v>
      </c>
      <c r="E24" s="10">
        <v>6528</v>
      </c>
      <c r="F24" s="10">
        <f t="shared" si="0"/>
        <v>66</v>
      </c>
      <c r="G24" s="11">
        <f t="shared" si="1"/>
        <v>1.0110294117647058</v>
      </c>
      <c r="H24" s="54"/>
    </row>
    <row r="25" spans="1:8" s="4" customFormat="1" ht="21" customHeight="1">
      <c r="A25" s="6" t="s">
        <v>52</v>
      </c>
      <c r="B25" s="10">
        <v>8935</v>
      </c>
      <c r="C25" s="10">
        <v>9020</v>
      </c>
      <c r="D25" s="12">
        <f t="shared" si="3"/>
        <v>100.95131505316172</v>
      </c>
      <c r="E25" s="10">
        <v>7864</v>
      </c>
      <c r="F25" s="10">
        <f t="shared" si="0"/>
        <v>1156</v>
      </c>
      <c r="G25" s="11">
        <f t="shared" si="1"/>
        <v>14.699898270600203</v>
      </c>
      <c r="H25" s="54"/>
    </row>
    <row r="26" spans="1:8" s="4" customFormat="1" ht="18.75" customHeight="1">
      <c r="A26" s="6" t="s">
        <v>53</v>
      </c>
      <c r="B26" s="10">
        <v>2968</v>
      </c>
      <c r="C26" s="10">
        <v>2556</v>
      </c>
      <c r="D26" s="12">
        <f t="shared" si="3"/>
        <v>86.11859838274933</v>
      </c>
      <c r="E26" s="10">
        <v>2465</v>
      </c>
      <c r="F26" s="10">
        <f t="shared" si="0"/>
        <v>91</v>
      </c>
      <c r="G26" s="11">
        <f t="shared" si="1"/>
        <v>3.691683569979716</v>
      </c>
      <c r="H26" s="54"/>
    </row>
    <row r="27" spans="1:8" s="4" customFormat="1" ht="21" customHeight="1">
      <c r="A27" s="6" t="s">
        <v>54</v>
      </c>
      <c r="B27" s="10">
        <v>20894</v>
      </c>
      <c r="C27" s="10">
        <v>36947</v>
      </c>
      <c r="D27" s="12">
        <f t="shared" si="3"/>
        <v>176.83066909160524</v>
      </c>
      <c r="E27" s="10">
        <v>37350</v>
      </c>
      <c r="F27" s="10">
        <f t="shared" si="0"/>
        <v>-403</v>
      </c>
      <c r="G27" s="11">
        <f t="shared" si="1"/>
        <v>-1.0789825970548863</v>
      </c>
      <c r="H27" s="54"/>
    </row>
    <row r="28" spans="1:8" s="4" customFormat="1" ht="26.25" customHeight="1">
      <c r="A28" s="6" t="s">
        <v>55</v>
      </c>
      <c r="B28" s="10">
        <v>17565</v>
      </c>
      <c r="C28" s="10">
        <v>20620</v>
      </c>
      <c r="D28" s="12">
        <f t="shared" si="3"/>
        <v>117.39254198690578</v>
      </c>
      <c r="E28" s="10">
        <v>24174</v>
      </c>
      <c r="F28" s="10">
        <f t="shared" si="0"/>
        <v>-3554</v>
      </c>
      <c r="G28" s="11">
        <f t="shared" si="1"/>
        <v>-14.701745677173824</v>
      </c>
      <c r="H28" s="54"/>
    </row>
    <row r="29" spans="1:8" s="4" customFormat="1" ht="19.5" customHeight="1">
      <c r="A29" s="6" t="s">
        <v>56</v>
      </c>
      <c r="B29" s="10">
        <v>1000</v>
      </c>
      <c r="C29" s="10">
        <v>58</v>
      </c>
      <c r="D29" s="12">
        <f t="shared" si="3"/>
        <v>5.8</v>
      </c>
      <c r="E29" s="10">
        <v>2264</v>
      </c>
      <c r="F29" s="10">
        <f t="shared" si="0"/>
        <v>-2206</v>
      </c>
      <c r="G29" s="11">
        <f t="shared" si="1"/>
        <v>-97.43816254416961</v>
      </c>
      <c r="H29" s="54"/>
    </row>
    <row r="30" spans="1:10" s="4" customFormat="1" ht="21" customHeight="1">
      <c r="A30" s="16" t="s">
        <v>354</v>
      </c>
      <c r="B30" s="10">
        <f>SUM(B31:B52)</f>
        <v>321497</v>
      </c>
      <c r="C30" s="10">
        <f>SUM(C31:C52)</f>
        <v>291511</v>
      </c>
      <c r="D30" s="11">
        <f>SUM(100*C30/B30)</f>
        <v>90.67300783522086</v>
      </c>
      <c r="E30" s="10">
        <f>SUM(E31:E53)</f>
        <v>276620</v>
      </c>
      <c r="F30" s="10">
        <f t="shared" si="0"/>
        <v>14891</v>
      </c>
      <c r="G30" s="11">
        <f>100*F30/E30</f>
        <v>5.383197165787</v>
      </c>
      <c r="H30" s="57"/>
      <c r="I30" s="38"/>
      <c r="J30" s="38"/>
    </row>
    <row r="31" spans="1:11" s="4" customFormat="1" ht="21" customHeight="1">
      <c r="A31" s="14" t="s">
        <v>14</v>
      </c>
      <c r="B31" s="10">
        <v>55103</v>
      </c>
      <c r="C31" s="10">
        <v>51593</v>
      </c>
      <c r="D31" s="11">
        <f>SUM(100*C31/B31)</f>
        <v>93.630110883255</v>
      </c>
      <c r="E31" s="10">
        <v>48439</v>
      </c>
      <c r="F31" s="10">
        <f t="shared" si="0"/>
        <v>3154</v>
      </c>
      <c r="G31" s="11">
        <f>100*F31/E31</f>
        <v>6.511282231259935</v>
      </c>
      <c r="H31" s="58"/>
      <c r="I31" s="38"/>
      <c r="J31" s="38"/>
      <c r="K31" s="97"/>
    </row>
    <row r="32" spans="1:11" s="4" customFormat="1" ht="16.5" customHeight="1">
      <c r="A32" s="14" t="s">
        <v>12</v>
      </c>
      <c r="B32" s="10"/>
      <c r="C32" s="10"/>
      <c r="D32" s="11"/>
      <c r="E32" s="10"/>
      <c r="F32" s="10"/>
      <c r="G32" s="11"/>
      <c r="H32" s="58"/>
      <c r="I32" s="38"/>
      <c r="J32" s="38"/>
      <c r="K32" s="97"/>
    </row>
    <row r="33" spans="1:11" s="4" customFormat="1" ht="21" customHeight="1">
      <c r="A33" s="14" t="s">
        <v>15</v>
      </c>
      <c r="B33" s="10">
        <v>471</v>
      </c>
      <c r="C33" s="10">
        <v>220</v>
      </c>
      <c r="D33" s="11">
        <f aca="true" t="shared" si="4" ref="D33:D45">SUM(100*C33/B33)</f>
        <v>46.70912951167728</v>
      </c>
      <c r="E33" s="10">
        <v>68</v>
      </c>
      <c r="F33" s="10">
        <f t="shared" si="0"/>
        <v>152</v>
      </c>
      <c r="G33" s="11">
        <f aca="true" t="shared" si="5" ref="G33:G51">100*F33/E33</f>
        <v>223.52941176470588</v>
      </c>
      <c r="H33" s="58"/>
      <c r="I33" s="38"/>
      <c r="J33" s="38"/>
      <c r="K33" s="97"/>
    </row>
    <row r="34" spans="1:11" s="4" customFormat="1" ht="21" customHeight="1">
      <c r="A34" s="14" t="s">
        <v>16</v>
      </c>
      <c r="B34" s="10">
        <v>13471</v>
      </c>
      <c r="C34" s="10">
        <v>13412</v>
      </c>
      <c r="D34" s="11">
        <f t="shared" si="4"/>
        <v>99.56202212159454</v>
      </c>
      <c r="E34" s="10">
        <v>15028</v>
      </c>
      <c r="F34" s="10">
        <f t="shared" si="0"/>
        <v>-1616</v>
      </c>
      <c r="G34" s="11">
        <f t="shared" si="5"/>
        <v>-10.753260580250199</v>
      </c>
      <c r="H34" s="58"/>
      <c r="I34" s="38"/>
      <c r="J34" s="38"/>
      <c r="K34" s="97"/>
    </row>
    <row r="35" spans="1:11" s="4" customFormat="1" ht="21" customHeight="1">
      <c r="A35" s="14" t="s">
        <v>17</v>
      </c>
      <c r="B35" s="10">
        <v>67746</v>
      </c>
      <c r="C35" s="10">
        <v>66490</v>
      </c>
      <c r="D35" s="11">
        <f t="shared" si="4"/>
        <v>98.14601600094471</v>
      </c>
      <c r="E35" s="10">
        <v>62788</v>
      </c>
      <c r="F35" s="10">
        <f t="shared" si="0"/>
        <v>3702</v>
      </c>
      <c r="G35" s="11">
        <f t="shared" si="5"/>
        <v>5.896031088743072</v>
      </c>
      <c r="H35" s="58"/>
      <c r="I35" s="38"/>
      <c r="J35" s="38"/>
      <c r="K35" s="97"/>
    </row>
    <row r="36" spans="1:11" s="4" customFormat="1" ht="21" customHeight="1">
      <c r="A36" s="14" t="s">
        <v>18</v>
      </c>
      <c r="B36" s="10">
        <v>13521</v>
      </c>
      <c r="C36" s="10">
        <v>13119</v>
      </c>
      <c r="D36" s="11">
        <f t="shared" si="4"/>
        <v>97.02684712669182</v>
      </c>
      <c r="E36" s="10">
        <v>13315</v>
      </c>
      <c r="F36" s="10">
        <f t="shared" si="0"/>
        <v>-196</v>
      </c>
      <c r="G36" s="11">
        <f t="shared" si="5"/>
        <v>-1.4720240330454375</v>
      </c>
      <c r="H36" s="58"/>
      <c r="I36" s="38"/>
      <c r="J36" s="38"/>
      <c r="K36" s="97"/>
    </row>
    <row r="37" spans="1:11" s="4" customFormat="1" ht="20.25" customHeight="1">
      <c r="A37" s="14" t="s">
        <v>19</v>
      </c>
      <c r="B37" s="10">
        <v>3080</v>
      </c>
      <c r="C37" s="10">
        <v>2474</v>
      </c>
      <c r="D37" s="11">
        <f t="shared" si="4"/>
        <v>80.32467532467533</v>
      </c>
      <c r="E37" s="10">
        <v>4309</v>
      </c>
      <c r="F37" s="10">
        <f t="shared" si="0"/>
        <v>-1835</v>
      </c>
      <c r="G37" s="11">
        <f t="shared" si="5"/>
        <v>-42.58528660942214</v>
      </c>
      <c r="H37" s="58"/>
      <c r="I37" s="38"/>
      <c r="J37" s="38"/>
      <c r="K37" s="97"/>
    </row>
    <row r="38" spans="1:11" s="4" customFormat="1" ht="21" customHeight="1">
      <c r="A38" s="14" t="s">
        <v>20</v>
      </c>
      <c r="B38" s="10">
        <v>30627</v>
      </c>
      <c r="C38" s="10">
        <v>29233</v>
      </c>
      <c r="D38" s="11">
        <f t="shared" si="4"/>
        <v>95.44846050870147</v>
      </c>
      <c r="E38" s="10">
        <v>33232</v>
      </c>
      <c r="F38" s="10">
        <f t="shared" si="0"/>
        <v>-3999</v>
      </c>
      <c r="G38" s="11">
        <f t="shared" si="5"/>
        <v>-12.033582089552239</v>
      </c>
      <c r="H38" s="58"/>
      <c r="I38" s="38"/>
      <c r="J38" s="38"/>
      <c r="K38" s="97"/>
    </row>
    <row r="39" spans="1:11" ht="21" customHeight="1">
      <c r="A39" s="14" t="s">
        <v>21</v>
      </c>
      <c r="B39" s="10">
        <v>25818</v>
      </c>
      <c r="C39" s="10">
        <v>25475</v>
      </c>
      <c r="D39" s="11">
        <f t="shared" si="4"/>
        <v>98.67146951739097</v>
      </c>
      <c r="E39" s="10">
        <v>24592</v>
      </c>
      <c r="F39" s="10">
        <f t="shared" si="0"/>
        <v>883</v>
      </c>
      <c r="G39" s="11">
        <f t="shared" si="5"/>
        <v>3.590598568640208</v>
      </c>
      <c r="H39" s="58"/>
      <c r="I39" s="38"/>
      <c r="J39" s="38"/>
      <c r="K39" s="97"/>
    </row>
    <row r="40" spans="1:11" ht="20.25" customHeight="1">
      <c r="A40" s="14" t="s">
        <v>22</v>
      </c>
      <c r="B40" s="10">
        <v>8456</v>
      </c>
      <c r="C40" s="10">
        <v>7153</v>
      </c>
      <c r="D40" s="11">
        <f t="shared" si="4"/>
        <v>84.59082308420057</v>
      </c>
      <c r="E40" s="10">
        <v>7387</v>
      </c>
      <c r="F40" s="10">
        <f t="shared" si="0"/>
        <v>-234</v>
      </c>
      <c r="G40" s="11">
        <f t="shared" si="5"/>
        <v>-3.167727088127792</v>
      </c>
      <c r="H40" s="58"/>
      <c r="I40" s="38"/>
      <c r="J40" s="38"/>
      <c r="K40" s="97"/>
    </row>
    <row r="41" spans="1:11" ht="21" customHeight="1">
      <c r="A41" s="14" t="s">
        <v>442</v>
      </c>
      <c r="B41" s="10">
        <v>16911</v>
      </c>
      <c r="C41" s="10">
        <v>16021</v>
      </c>
      <c r="D41" s="11">
        <f t="shared" si="4"/>
        <v>94.73715333215067</v>
      </c>
      <c r="E41" s="10">
        <v>5225</v>
      </c>
      <c r="F41" s="10">
        <f t="shared" si="0"/>
        <v>10796</v>
      </c>
      <c r="G41" s="11">
        <f t="shared" si="5"/>
        <v>206.62200956937798</v>
      </c>
      <c r="H41" s="58"/>
      <c r="I41" s="38"/>
      <c r="J41" s="38"/>
      <c r="K41" s="97"/>
    </row>
    <row r="42" spans="1:11" ht="21" customHeight="1">
      <c r="A42" s="14" t="s">
        <v>24</v>
      </c>
      <c r="B42" s="10">
        <v>41410</v>
      </c>
      <c r="C42" s="10">
        <v>31888</v>
      </c>
      <c r="D42" s="11">
        <f t="shared" si="4"/>
        <v>77.00555421395798</v>
      </c>
      <c r="E42" s="10">
        <v>37386</v>
      </c>
      <c r="F42" s="10">
        <f t="shared" si="0"/>
        <v>-5498</v>
      </c>
      <c r="G42" s="11">
        <f t="shared" si="5"/>
        <v>-14.706039694003103</v>
      </c>
      <c r="H42" s="58"/>
      <c r="I42" s="38"/>
      <c r="J42" s="38"/>
      <c r="K42" s="97"/>
    </row>
    <row r="43" spans="1:11" ht="21" customHeight="1">
      <c r="A43" s="14" t="s">
        <v>25</v>
      </c>
      <c r="B43" s="10">
        <v>14984</v>
      </c>
      <c r="C43" s="10">
        <v>9015</v>
      </c>
      <c r="D43" s="11">
        <f t="shared" si="4"/>
        <v>60.164175120128135</v>
      </c>
      <c r="E43" s="10">
        <v>4157</v>
      </c>
      <c r="F43" s="10">
        <f t="shared" si="0"/>
        <v>4858</v>
      </c>
      <c r="G43" s="11">
        <f t="shared" si="5"/>
        <v>116.86312244407024</v>
      </c>
      <c r="H43" s="58"/>
      <c r="I43" s="38"/>
      <c r="J43" s="38"/>
      <c r="K43" s="97"/>
    </row>
    <row r="44" spans="1:11" ht="21" customHeight="1">
      <c r="A44" s="14" t="s">
        <v>26</v>
      </c>
      <c r="B44" s="10">
        <v>5488</v>
      </c>
      <c r="C44" s="10">
        <v>5118</v>
      </c>
      <c r="D44" s="11">
        <f t="shared" si="4"/>
        <v>93.25801749271137</v>
      </c>
      <c r="E44" s="10">
        <v>2393</v>
      </c>
      <c r="F44" s="10">
        <f t="shared" si="0"/>
        <v>2725</v>
      </c>
      <c r="G44" s="11">
        <f t="shared" si="5"/>
        <v>113.8737985791893</v>
      </c>
      <c r="H44" s="58"/>
      <c r="I44" s="38"/>
      <c r="J44" s="38"/>
      <c r="K44" s="97"/>
    </row>
    <row r="45" spans="1:11" ht="21" customHeight="1">
      <c r="A45" s="14" t="s">
        <v>27</v>
      </c>
      <c r="B45" s="10">
        <v>5342</v>
      </c>
      <c r="C45" s="10">
        <v>2169</v>
      </c>
      <c r="D45" s="11">
        <f t="shared" si="4"/>
        <v>40.602770497940845</v>
      </c>
      <c r="E45" s="10">
        <v>5156</v>
      </c>
      <c r="F45" s="10">
        <f t="shared" si="0"/>
        <v>-2987</v>
      </c>
      <c r="G45" s="11">
        <f t="shared" si="5"/>
        <v>-57.93250581846392</v>
      </c>
      <c r="H45" s="58"/>
      <c r="I45" s="38"/>
      <c r="J45" s="38"/>
      <c r="K45" s="97"/>
    </row>
    <row r="46" spans="1:11" ht="18.75">
      <c r="A46" s="14" t="s">
        <v>28</v>
      </c>
      <c r="B46" s="10"/>
      <c r="C46" s="10"/>
      <c r="D46" s="11"/>
      <c r="E46" s="10"/>
      <c r="F46" s="10"/>
      <c r="G46" s="11"/>
      <c r="H46" s="58"/>
      <c r="I46" s="38"/>
      <c r="J46" s="38"/>
      <c r="K46" s="97"/>
    </row>
    <row r="47" spans="1:11" ht="18.75">
      <c r="A47" s="14" t="s">
        <v>13</v>
      </c>
      <c r="B47" s="10"/>
      <c r="C47" s="10"/>
      <c r="D47" s="11"/>
      <c r="E47" s="10"/>
      <c r="F47" s="10"/>
      <c r="G47" s="11"/>
      <c r="H47" s="58"/>
      <c r="I47" s="38"/>
      <c r="J47" s="38"/>
      <c r="K47" s="97"/>
    </row>
    <row r="48" spans="1:11" ht="18.75">
      <c r="A48" s="14" t="s">
        <v>29</v>
      </c>
      <c r="B48" s="10">
        <v>2784</v>
      </c>
      <c r="C48" s="10">
        <v>2452</v>
      </c>
      <c r="D48" s="11">
        <f>SUM(100*C48/B48)</f>
        <v>88.07471264367815</v>
      </c>
      <c r="E48" s="10">
        <v>1238</v>
      </c>
      <c r="F48" s="10">
        <f t="shared" si="0"/>
        <v>1214</v>
      </c>
      <c r="G48" s="11">
        <f t="shared" si="5"/>
        <v>98.06138933764136</v>
      </c>
      <c r="H48" s="58"/>
      <c r="I48" s="38"/>
      <c r="J48" s="38"/>
      <c r="K48" s="97"/>
    </row>
    <row r="49" spans="1:11" ht="18.75">
      <c r="A49" s="14" t="s">
        <v>30</v>
      </c>
      <c r="B49" s="10">
        <v>5090</v>
      </c>
      <c r="C49" s="10">
        <v>4763</v>
      </c>
      <c r="D49" s="11">
        <f>SUM(100*C49/B49)</f>
        <v>93.57563850687623</v>
      </c>
      <c r="E49" s="10">
        <v>6612</v>
      </c>
      <c r="F49" s="10">
        <f t="shared" si="0"/>
        <v>-1849</v>
      </c>
      <c r="G49" s="11">
        <f t="shared" si="5"/>
        <v>-27.964307320024197</v>
      </c>
      <c r="H49" s="58"/>
      <c r="I49" s="38"/>
      <c r="J49" s="38"/>
      <c r="K49" s="97"/>
    </row>
    <row r="50" spans="1:10" ht="18.75">
      <c r="A50" s="14" t="s">
        <v>31</v>
      </c>
      <c r="B50" s="10">
        <v>1686</v>
      </c>
      <c r="C50" s="10">
        <v>1407</v>
      </c>
      <c r="D50" s="11">
        <f>SUM(100*C50/B50)</f>
        <v>83.45195729537366</v>
      </c>
      <c r="E50" s="10">
        <v>772</v>
      </c>
      <c r="F50" s="10">
        <f t="shared" si="0"/>
        <v>635</v>
      </c>
      <c r="G50" s="11">
        <f t="shared" si="5"/>
        <v>82.25388601036269</v>
      </c>
      <c r="H50" s="58"/>
      <c r="I50" s="38"/>
      <c r="J50" s="38"/>
    </row>
    <row r="51" spans="1:10" ht="18.75">
      <c r="A51" s="14" t="s">
        <v>32</v>
      </c>
      <c r="B51" s="10">
        <v>8722</v>
      </c>
      <c r="C51" s="10">
        <v>8722</v>
      </c>
      <c r="D51" s="11">
        <f>SUM(100*C51/B51)</f>
        <v>100</v>
      </c>
      <c r="E51" s="10">
        <v>4388</v>
      </c>
      <c r="F51" s="10">
        <f t="shared" si="0"/>
        <v>4334</v>
      </c>
      <c r="G51" s="11">
        <f t="shared" si="5"/>
        <v>98.7693710118505</v>
      </c>
      <c r="H51" s="58"/>
      <c r="I51" s="38"/>
      <c r="J51" s="38"/>
    </row>
    <row r="52" spans="1:10" ht="18.75">
      <c r="A52" s="14" t="s">
        <v>33</v>
      </c>
      <c r="B52" s="10">
        <v>787</v>
      </c>
      <c r="C52" s="10">
        <v>787</v>
      </c>
      <c r="D52" s="11">
        <f>SUM(100*C52/B52)</f>
        <v>100</v>
      </c>
      <c r="E52" s="10">
        <v>135</v>
      </c>
      <c r="F52" s="10">
        <f t="shared" si="0"/>
        <v>652</v>
      </c>
      <c r="G52" s="11">
        <f>100*F52/E52</f>
        <v>482.962962962963</v>
      </c>
      <c r="H52" s="58"/>
      <c r="I52" s="38"/>
      <c r="J52" s="38"/>
    </row>
    <row r="53" ht="18.75">
      <c r="H53" s="58"/>
    </row>
    <row r="54" ht="18.75">
      <c r="H54" s="58"/>
    </row>
    <row r="55" ht="18.75">
      <c r="H55" s="59"/>
    </row>
    <row r="56" ht="18.75">
      <c r="H56" s="59"/>
    </row>
  </sheetData>
  <sheetProtection/>
  <mergeCells count="5">
    <mergeCell ref="A4:A5"/>
    <mergeCell ref="A2:G2"/>
    <mergeCell ref="C4:D4"/>
    <mergeCell ref="B4:B5"/>
    <mergeCell ref="E4:G4"/>
  </mergeCells>
  <printOptions horizontalCentered="1"/>
  <pageMargins left="0.5118110236220472" right="0.2755905511811024" top="0.35433070866141736" bottom="0.31496062992125984" header="0.5511811023622047" footer="0.196850393700787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I18" sqref="I18"/>
    </sheetView>
  </sheetViews>
  <sheetFormatPr defaultColWidth="9.00390625" defaultRowHeight="14.25"/>
  <cols>
    <col min="1" max="1" width="44.25390625" style="0" customWidth="1"/>
    <col min="2" max="3" width="9.25390625" style="0" bestFit="1" customWidth="1"/>
    <col min="5" max="5" width="9.75390625" style="0" customWidth="1"/>
  </cols>
  <sheetData>
    <row r="1" ht="18.75" customHeight="1">
      <c r="A1" s="116" t="s">
        <v>535</v>
      </c>
    </row>
    <row r="2" spans="1:5" ht="27.75" customHeight="1">
      <c r="A2" s="171" t="s">
        <v>351</v>
      </c>
      <c r="B2" s="171"/>
      <c r="C2" s="171"/>
      <c r="D2" s="171"/>
      <c r="E2" s="171"/>
    </row>
    <row r="3" spans="1:5" ht="18" customHeight="1">
      <c r="A3" s="33"/>
      <c r="B3" s="33"/>
      <c r="D3" s="169" t="s">
        <v>2</v>
      </c>
      <c r="E3" s="170"/>
    </row>
    <row r="4" spans="1:5" ht="26.25" customHeight="1">
      <c r="A4" s="115" t="s">
        <v>352</v>
      </c>
      <c r="B4" s="115" t="s">
        <v>533</v>
      </c>
      <c r="C4" s="115" t="s">
        <v>534</v>
      </c>
      <c r="D4" s="115" t="s">
        <v>11</v>
      </c>
      <c r="E4" s="115" t="s">
        <v>353</v>
      </c>
    </row>
    <row r="5" spans="1:5" ht="32.25" customHeight="1">
      <c r="A5" s="40" t="s">
        <v>365</v>
      </c>
      <c r="B5" s="48">
        <v>174391</v>
      </c>
      <c r="C5" s="48">
        <v>176108</v>
      </c>
      <c r="D5" s="48">
        <f>C5-B5</f>
        <v>1717</v>
      </c>
      <c r="E5" s="50">
        <f>C5*100/B5-100</f>
        <v>0.9845691578120466</v>
      </c>
    </row>
    <row r="6" spans="1:5" ht="32.25" customHeight="1">
      <c r="A6" s="40" t="s">
        <v>366</v>
      </c>
      <c r="B6" s="48">
        <f>SUM(B7:B12)</f>
        <v>76705</v>
      </c>
      <c r="C6" s="48">
        <f>SUM(C7:C12)</f>
        <v>73466</v>
      </c>
      <c r="D6" s="48">
        <f>C6-B6</f>
        <v>-3239</v>
      </c>
      <c r="E6" s="50">
        <f aca="true" t="shared" si="0" ref="E6:E20">C6*100/B6-100</f>
        <v>-4.22267127305912</v>
      </c>
    </row>
    <row r="7" spans="1:5" ht="32.25" customHeight="1">
      <c r="A7" s="40" t="s">
        <v>367</v>
      </c>
      <c r="B7" s="48">
        <v>6188</v>
      </c>
      <c r="C7" s="48">
        <v>6749</v>
      </c>
      <c r="D7" s="48">
        <f>C7-B7</f>
        <v>561</v>
      </c>
      <c r="E7" s="50">
        <f t="shared" si="0"/>
        <v>9.065934065934073</v>
      </c>
    </row>
    <row r="8" spans="1:5" ht="32.25" customHeight="1">
      <c r="A8" s="40" t="s">
        <v>368</v>
      </c>
      <c r="B8" s="48">
        <v>2465</v>
      </c>
      <c r="C8" s="48">
        <v>2556</v>
      </c>
      <c r="D8" s="48">
        <f aca="true" t="shared" si="1" ref="D8:D21">C8-B8</f>
        <v>91</v>
      </c>
      <c r="E8" s="50">
        <f t="shared" si="0"/>
        <v>3.691683569979716</v>
      </c>
    </row>
    <row r="9" spans="1:5" ht="32.25" customHeight="1">
      <c r="A9" s="40" t="s">
        <v>369</v>
      </c>
      <c r="B9" s="48">
        <v>6528</v>
      </c>
      <c r="C9" s="48">
        <v>6594</v>
      </c>
      <c r="D9" s="48">
        <f t="shared" si="1"/>
        <v>66</v>
      </c>
      <c r="E9" s="50">
        <f t="shared" si="0"/>
        <v>1.01102941176471</v>
      </c>
    </row>
    <row r="10" spans="1:5" ht="32.25" customHeight="1">
      <c r="A10" s="40" t="s">
        <v>370</v>
      </c>
      <c r="B10" s="48">
        <v>37350</v>
      </c>
      <c r="C10" s="48">
        <v>36947</v>
      </c>
      <c r="D10" s="48">
        <f t="shared" si="1"/>
        <v>-403</v>
      </c>
      <c r="E10" s="50">
        <f t="shared" si="0"/>
        <v>-1.078982597054889</v>
      </c>
    </row>
    <row r="11" spans="1:5" ht="32.25" customHeight="1">
      <c r="A11" s="40" t="s">
        <v>371</v>
      </c>
      <c r="B11" s="48">
        <v>24174</v>
      </c>
      <c r="C11" s="48">
        <v>20620</v>
      </c>
      <c r="D11" s="48">
        <f t="shared" si="1"/>
        <v>-3554</v>
      </c>
      <c r="E11" s="50">
        <f t="shared" si="0"/>
        <v>-14.701745677173818</v>
      </c>
    </row>
    <row r="12" spans="1:5" ht="32.25" customHeight="1">
      <c r="A12" s="40" t="s">
        <v>372</v>
      </c>
      <c r="B12" s="48"/>
      <c r="C12" s="48"/>
      <c r="D12" s="48">
        <f t="shared" si="1"/>
        <v>0</v>
      </c>
      <c r="E12" s="50"/>
    </row>
    <row r="13" spans="1:5" ht="32.25" customHeight="1">
      <c r="A13" s="40" t="s">
        <v>373</v>
      </c>
      <c r="B13" s="48">
        <v>12287</v>
      </c>
      <c r="C13" s="48">
        <v>13908</v>
      </c>
      <c r="D13" s="48">
        <f t="shared" si="1"/>
        <v>1621</v>
      </c>
      <c r="E13" s="50">
        <f t="shared" si="0"/>
        <v>13.192805404085618</v>
      </c>
    </row>
    <row r="14" spans="1:5" ht="32.25" customHeight="1">
      <c r="A14" s="40" t="s">
        <v>374</v>
      </c>
      <c r="B14" s="48">
        <v>6664</v>
      </c>
      <c r="C14" s="48">
        <v>6664</v>
      </c>
      <c r="D14" s="48">
        <f t="shared" si="1"/>
        <v>0</v>
      </c>
      <c r="E14" s="50">
        <f t="shared" si="0"/>
        <v>0</v>
      </c>
    </row>
    <row r="15" spans="1:5" ht="32.25" customHeight="1">
      <c r="A15" s="40" t="s">
        <v>375</v>
      </c>
      <c r="B15" s="48">
        <v>3411</v>
      </c>
      <c r="C15" s="48">
        <v>3411</v>
      </c>
      <c r="D15" s="48">
        <f t="shared" si="1"/>
        <v>0</v>
      </c>
      <c r="E15" s="50">
        <f t="shared" si="0"/>
        <v>0</v>
      </c>
    </row>
    <row r="16" spans="1:5" ht="32.25" customHeight="1">
      <c r="A16" s="40" t="s">
        <v>421</v>
      </c>
      <c r="B16" s="48">
        <v>671</v>
      </c>
      <c r="C16" s="48">
        <v>671</v>
      </c>
      <c r="D16" s="48">
        <f t="shared" si="1"/>
        <v>0</v>
      </c>
      <c r="E16" s="50">
        <f t="shared" si="0"/>
        <v>0</v>
      </c>
    </row>
    <row r="17" spans="1:5" ht="32.25" customHeight="1">
      <c r="A17" s="40" t="s">
        <v>420</v>
      </c>
      <c r="B17" s="48">
        <v>1541</v>
      </c>
      <c r="C17" s="48">
        <v>3162</v>
      </c>
      <c r="D17" s="48">
        <f t="shared" si="1"/>
        <v>1621</v>
      </c>
      <c r="E17" s="50">
        <f t="shared" si="0"/>
        <v>105.19143413367942</v>
      </c>
    </row>
    <row r="18" spans="1:5" ht="32.25" customHeight="1">
      <c r="A18" s="40" t="s">
        <v>376</v>
      </c>
      <c r="B18" s="48">
        <v>32058</v>
      </c>
      <c r="C18" s="48">
        <v>34622</v>
      </c>
      <c r="D18" s="48">
        <f t="shared" si="1"/>
        <v>2564</v>
      </c>
      <c r="E18" s="50">
        <f t="shared" si="0"/>
        <v>7.998003618441572</v>
      </c>
    </row>
    <row r="19" spans="1:5" ht="32.25" customHeight="1">
      <c r="A19" s="40" t="s">
        <v>377</v>
      </c>
      <c r="B19" s="48">
        <v>14507</v>
      </c>
      <c r="C19" s="48">
        <v>18413</v>
      </c>
      <c r="D19" s="48">
        <f t="shared" si="1"/>
        <v>3906</v>
      </c>
      <c r="E19" s="50">
        <f t="shared" si="0"/>
        <v>26.924932791066382</v>
      </c>
    </row>
    <row r="20" spans="1:5" ht="32.25" customHeight="1">
      <c r="A20" s="144" t="s">
        <v>556</v>
      </c>
      <c r="B20" s="48">
        <v>14507</v>
      </c>
      <c r="C20" s="48">
        <v>18413</v>
      </c>
      <c r="D20" s="48">
        <f t="shared" si="1"/>
        <v>3906</v>
      </c>
      <c r="E20" s="50">
        <f t="shared" si="0"/>
        <v>26.924932791066382</v>
      </c>
    </row>
    <row r="21" spans="1:5" ht="32.25" customHeight="1">
      <c r="A21" s="99" t="s">
        <v>378</v>
      </c>
      <c r="B21" s="48">
        <f>B5-B6+B13+B18-B19</f>
        <v>127524</v>
      </c>
      <c r="C21" s="48">
        <f>C5-C6+C13+C18-C19</f>
        <v>132759</v>
      </c>
      <c r="D21" s="48">
        <f t="shared" si="1"/>
        <v>5235</v>
      </c>
      <c r="E21" s="50">
        <f>C21*100/B21-100</f>
        <v>4.105109626423257</v>
      </c>
    </row>
  </sheetData>
  <sheetProtection/>
  <mergeCells count="2">
    <mergeCell ref="D3:E3"/>
    <mergeCell ref="A2:E2"/>
  </mergeCells>
  <printOptions/>
  <pageMargins left="0.99" right="0.75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8">
      <selection activeCell="K11" sqref="K11"/>
    </sheetView>
  </sheetViews>
  <sheetFormatPr defaultColWidth="9.00390625" defaultRowHeight="14.25"/>
  <cols>
    <col min="1" max="1" width="34.125" style="72" customWidth="1"/>
    <col min="2" max="2" width="12.75390625" style="90" customWidth="1"/>
    <col min="3" max="3" width="28.625" style="72" customWidth="1"/>
    <col min="4" max="4" width="12.625" style="90" customWidth="1"/>
    <col min="5" max="16384" width="9.00390625" style="72" customWidth="1"/>
  </cols>
  <sheetData>
    <row r="1" ht="19.5" customHeight="1">
      <c r="A1" s="100" t="s">
        <v>527</v>
      </c>
    </row>
    <row r="2" spans="1:4" ht="26.25" customHeight="1">
      <c r="A2" s="175" t="s">
        <v>467</v>
      </c>
      <c r="B2" s="175"/>
      <c r="C2" s="175"/>
      <c r="D2" s="175"/>
    </row>
    <row r="3" spans="1:4" ht="14.25">
      <c r="A3" s="176" t="s">
        <v>529</v>
      </c>
      <c r="B3" s="177"/>
      <c r="C3" s="177"/>
      <c r="D3" s="177"/>
    </row>
    <row r="4" spans="1:4" ht="19.5" customHeight="1">
      <c r="A4" s="172" t="s">
        <v>468</v>
      </c>
      <c r="B4" s="173"/>
      <c r="C4" s="174" t="s">
        <v>528</v>
      </c>
      <c r="D4" s="174"/>
    </row>
    <row r="5" spans="1:4" ht="19.5" customHeight="1">
      <c r="A5" s="101" t="s">
        <v>469</v>
      </c>
      <c r="B5" s="102" t="s">
        <v>363</v>
      </c>
      <c r="C5" s="101" t="s">
        <v>470</v>
      </c>
      <c r="D5" s="102" t="s">
        <v>364</v>
      </c>
    </row>
    <row r="6" spans="1:4" ht="19.5" customHeight="1">
      <c r="A6" s="103" t="s">
        <v>530</v>
      </c>
      <c r="B6" s="110">
        <f>SUM(B7:B12)</f>
        <v>1122.1623</v>
      </c>
      <c r="C6" s="104" t="s">
        <v>422</v>
      </c>
      <c r="D6" s="109">
        <f>D7+D16+D20+D29+D34+D35+D36+D37</f>
        <v>18427</v>
      </c>
    </row>
    <row r="7" spans="1:4" ht="19.5" customHeight="1">
      <c r="A7" s="42" t="s">
        <v>500</v>
      </c>
      <c r="B7" s="73">
        <v>992.6969</v>
      </c>
      <c r="C7" s="104" t="s">
        <v>423</v>
      </c>
      <c r="D7" s="109">
        <f>SUM(D8:D15)</f>
        <v>3221</v>
      </c>
    </row>
    <row r="8" spans="1:4" ht="19.5" customHeight="1">
      <c r="A8" s="42" t="s">
        <v>501</v>
      </c>
      <c r="B8" s="73">
        <v>-1061</v>
      </c>
      <c r="C8" s="42" t="s">
        <v>471</v>
      </c>
      <c r="D8" s="74">
        <v>200</v>
      </c>
    </row>
    <row r="9" spans="1:4" ht="19.5" customHeight="1">
      <c r="A9" s="42" t="s">
        <v>502</v>
      </c>
      <c r="B9" s="73">
        <v>1043.2732</v>
      </c>
      <c r="C9" s="42" t="s">
        <v>472</v>
      </c>
      <c r="D9" s="74">
        <v>915</v>
      </c>
    </row>
    <row r="10" spans="1:4" ht="19.5" customHeight="1">
      <c r="A10" s="42" t="s">
        <v>503</v>
      </c>
      <c r="B10" s="73">
        <v>116.2</v>
      </c>
      <c r="C10" s="42" t="s">
        <v>473</v>
      </c>
      <c r="D10" s="74">
        <v>984</v>
      </c>
    </row>
    <row r="11" spans="1:4" ht="19.5" customHeight="1">
      <c r="A11" s="75" t="s">
        <v>504</v>
      </c>
      <c r="B11" s="73">
        <v>5.2492</v>
      </c>
      <c r="C11" s="42" t="s">
        <v>474</v>
      </c>
      <c r="D11" s="74">
        <v>80</v>
      </c>
    </row>
    <row r="12" spans="1:4" ht="19.5" customHeight="1">
      <c r="A12" s="75" t="s">
        <v>505</v>
      </c>
      <c r="B12" s="73">
        <v>25.743</v>
      </c>
      <c r="C12" s="42" t="s">
        <v>475</v>
      </c>
      <c r="D12" s="74">
        <v>386</v>
      </c>
    </row>
    <row r="13" spans="1:4" ht="19.5" customHeight="1">
      <c r="A13" s="103" t="s">
        <v>531</v>
      </c>
      <c r="B13" s="110">
        <f>SUM(B14:B19)</f>
        <v>3935.7455</v>
      </c>
      <c r="C13" s="42" t="s">
        <v>476</v>
      </c>
      <c r="D13" s="74">
        <v>156</v>
      </c>
    </row>
    <row r="14" spans="1:4" ht="19.5" customHeight="1">
      <c r="A14" s="42" t="s">
        <v>477</v>
      </c>
      <c r="B14" s="76">
        <v>475</v>
      </c>
      <c r="C14" s="42" t="s">
        <v>478</v>
      </c>
      <c r="D14" s="74">
        <v>400</v>
      </c>
    </row>
    <row r="15" spans="1:4" ht="19.5" customHeight="1">
      <c r="A15" s="42" t="s">
        <v>506</v>
      </c>
      <c r="B15" s="76">
        <v>2790</v>
      </c>
      <c r="C15" s="43" t="s">
        <v>479</v>
      </c>
      <c r="D15" s="74">
        <v>100</v>
      </c>
    </row>
    <row r="16" spans="1:4" ht="19.5" customHeight="1">
      <c r="A16" s="42" t="s">
        <v>507</v>
      </c>
      <c r="B16" s="76">
        <v>556</v>
      </c>
      <c r="C16" s="105" t="s">
        <v>532</v>
      </c>
      <c r="D16" s="109">
        <f>SUM(D17:D19)</f>
        <v>3769</v>
      </c>
    </row>
    <row r="17" spans="1:4" ht="19.5" customHeight="1">
      <c r="A17" s="42" t="s">
        <v>508</v>
      </c>
      <c r="B17" s="76">
        <v>-1328.35</v>
      </c>
      <c r="C17" s="42" t="s">
        <v>480</v>
      </c>
      <c r="D17" s="77">
        <v>408</v>
      </c>
    </row>
    <row r="18" spans="1:4" ht="19.5" customHeight="1">
      <c r="A18" s="42" t="s">
        <v>509</v>
      </c>
      <c r="B18" s="76">
        <v>-1084.9045</v>
      </c>
      <c r="C18" s="42" t="s">
        <v>481</v>
      </c>
      <c r="D18" s="77">
        <v>2158</v>
      </c>
    </row>
    <row r="19" spans="1:4" ht="19.5" customHeight="1">
      <c r="A19" s="78" t="s">
        <v>510</v>
      </c>
      <c r="B19" s="76">
        <v>2528</v>
      </c>
      <c r="C19" s="42" t="s">
        <v>482</v>
      </c>
      <c r="D19" s="79">
        <v>1203</v>
      </c>
    </row>
    <row r="20" spans="1:4" ht="19.5" customHeight="1">
      <c r="A20" s="103" t="s">
        <v>426</v>
      </c>
      <c r="B20" s="110">
        <f>SUM(B21:B22)</f>
        <v>2009.9231229999998</v>
      </c>
      <c r="C20" s="104" t="s">
        <v>424</v>
      </c>
      <c r="D20" s="109">
        <f>SUM(D21:D26)</f>
        <v>3238</v>
      </c>
    </row>
    <row r="21" spans="1:4" ht="19.5" customHeight="1">
      <c r="A21" s="80" t="s">
        <v>483</v>
      </c>
      <c r="B21" s="73">
        <v>1984.509447</v>
      </c>
      <c r="C21" s="42" t="s">
        <v>425</v>
      </c>
      <c r="D21" s="81">
        <v>100</v>
      </c>
    </row>
    <row r="22" spans="1:4" ht="19.5" customHeight="1">
      <c r="A22" s="80" t="s">
        <v>484</v>
      </c>
      <c r="B22" s="73">
        <v>25.413676</v>
      </c>
      <c r="C22" s="42" t="s">
        <v>427</v>
      </c>
      <c r="D22" s="81">
        <v>229</v>
      </c>
    </row>
    <row r="23" spans="1:4" ht="15" customHeight="1">
      <c r="A23" s="111" t="s">
        <v>485</v>
      </c>
      <c r="B23" s="110">
        <f>SUM(B24:B26)</f>
        <v>2441.95176</v>
      </c>
      <c r="C23" s="42" t="s">
        <v>428</v>
      </c>
      <c r="D23" s="81">
        <v>234</v>
      </c>
    </row>
    <row r="24" spans="1:4" ht="19.5" customHeight="1">
      <c r="A24" s="80" t="s">
        <v>486</v>
      </c>
      <c r="B24" s="73">
        <v>2158</v>
      </c>
      <c r="C24" s="42" t="s">
        <v>429</v>
      </c>
      <c r="D24" s="81">
        <v>480</v>
      </c>
    </row>
    <row r="25" spans="1:4" ht="19.5" customHeight="1">
      <c r="A25" s="80" t="s">
        <v>487</v>
      </c>
      <c r="B25" s="73">
        <v>2.3566</v>
      </c>
      <c r="C25" s="42" t="s">
        <v>488</v>
      </c>
      <c r="D25" s="81">
        <v>858</v>
      </c>
    </row>
    <row r="26" spans="1:4" ht="18" customHeight="1">
      <c r="A26" s="80" t="s">
        <v>489</v>
      </c>
      <c r="B26" s="82">
        <v>281.59516</v>
      </c>
      <c r="C26" s="42" t="s">
        <v>490</v>
      </c>
      <c r="D26" s="83">
        <f>SUM(D27:D28)</f>
        <v>1337</v>
      </c>
    </row>
    <row r="27" spans="1:4" ht="19.5" customHeight="1">
      <c r="A27" s="103" t="s">
        <v>491</v>
      </c>
      <c r="B27" s="110">
        <f>SUM(B28:B38)</f>
        <v>22912.7905</v>
      </c>
      <c r="C27" s="42" t="s">
        <v>492</v>
      </c>
      <c r="D27" s="81">
        <v>1193</v>
      </c>
    </row>
    <row r="28" spans="1:4" ht="19.5" customHeight="1">
      <c r="A28" s="80" t="s">
        <v>511</v>
      </c>
      <c r="B28" s="73">
        <v>7600</v>
      </c>
      <c r="C28" s="42" t="s">
        <v>493</v>
      </c>
      <c r="D28" s="84">
        <v>144</v>
      </c>
    </row>
    <row r="29" spans="1:4" ht="19.5" customHeight="1">
      <c r="A29" s="42" t="s">
        <v>512</v>
      </c>
      <c r="B29" s="73">
        <v>270</v>
      </c>
      <c r="C29" s="68" t="s">
        <v>430</v>
      </c>
      <c r="D29" s="107">
        <f>SUM(D30:D33)</f>
        <v>1564</v>
      </c>
    </row>
    <row r="30" spans="1:4" ht="19.5" customHeight="1">
      <c r="A30" s="42" t="s">
        <v>513</v>
      </c>
      <c r="B30" s="73">
        <v>12681.381</v>
      </c>
      <c r="C30" s="42" t="s">
        <v>431</v>
      </c>
      <c r="D30" s="81">
        <v>400</v>
      </c>
    </row>
    <row r="31" spans="1:4" ht="19.5" customHeight="1">
      <c r="A31" s="42" t="s">
        <v>514</v>
      </c>
      <c r="B31" s="76">
        <v>58.509</v>
      </c>
      <c r="C31" s="42" t="s">
        <v>494</v>
      </c>
      <c r="D31" s="77">
        <v>390</v>
      </c>
    </row>
    <row r="32" spans="1:4" ht="19.5" customHeight="1">
      <c r="A32" s="42" t="s">
        <v>515</v>
      </c>
      <c r="B32" s="73">
        <v>505.328</v>
      </c>
      <c r="C32" s="42" t="s">
        <v>432</v>
      </c>
      <c r="D32" s="77">
        <v>165</v>
      </c>
    </row>
    <row r="33" spans="1:4" ht="19.5" customHeight="1">
      <c r="A33" s="42" t="s">
        <v>516</v>
      </c>
      <c r="B33" s="73">
        <v>361.2705</v>
      </c>
      <c r="C33" s="42" t="s">
        <v>495</v>
      </c>
      <c r="D33" s="77">
        <v>609</v>
      </c>
    </row>
    <row r="34" spans="1:4" ht="19.5" customHeight="1">
      <c r="A34" s="42" t="s">
        <v>517</v>
      </c>
      <c r="B34" s="85">
        <v>60</v>
      </c>
      <c r="C34" s="68" t="s">
        <v>433</v>
      </c>
      <c r="D34" s="108">
        <v>366</v>
      </c>
    </row>
    <row r="35" spans="1:4" ht="19.5" customHeight="1">
      <c r="A35" s="42" t="s">
        <v>518</v>
      </c>
      <c r="B35" s="73">
        <v>300.2</v>
      </c>
      <c r="C35" s="68" t="s">
        <v>435</v>
      </c>
      <c r="D35" s="108">
        <v>0</v>
      </c>
    </row>
    <row r="36" spans="1:4" ht="19.5" customHeight="1">
      <c r="A36" s="42" t="s">
        <v>519</v>
      </c>
      <c r="B36" s="86">
        <v>148.102</v>
      </c>
      <c r="C36" s="68" t="s">
        <v>437</v>
      </c>
      <c r="D36" s="108">
        <v>223</v>
      </c>
    </row>
    <row r="37" spans="1:4" ht="19.5" customHeight="1">
      <c r="A37" s="42" t="s">
        <v>520</v>
      </c>
      <c r="B37" s="73">
        <v>889</v>
      </c>
      <c r="C37" s="68" t="s">
        <v>439</v>
      </c>
      <c r="D37" s="109">
        <f>SUM(D38:D42)</f>
        <v>6046</v>
      </c>
    </row>
    <row r="38" spans="1:4" ht="19.5" customHeight="1">
      <c r="A38" s="42" t="s">
        <v>521</v>
      </c>
      <c r="B38" s="73">
        <v>39</v>
      </c>
      <c r="C38" s="42" t="s">
        <v>522</v>
      </c>
      <c r="D38" s="83">
        <v>3904</v>
      </c>
    </row>
    <row r="39" spans="1:4" ht="19.5" customHeight="1">
      <c r="A39" s="79" t="s">
        <v>434</v>
      </c>
      <c r="B39" s="73">
        <f>B6+B13+B20+B23+B27</f>
        <v>32422.573183</v>
      </c>
      <c r="C39" s="42" t="s">
        <v>523</v>
      </c>
      <c r="D39" s="83">
        <v>226</v>
      </c>
    </row>
    <row r="40" spans="1:4" ht="19.5" customHeight="1">
      <c r="A40" s="41" t="s">
        <v>436</v>
      </c>
      <c r="B40" s="73">
        <v>-172.103402</v>
      </c>
      <c r="C40" s="42" t="s">
        <v>524</v>
      </c>
      <c r="D40" s="83">
        <v>1734</v>
      </c>
    </row>
    <row r="41" spans="1:4" ht="19.5" customHeight="1">
      <c r="A41" s="41" t="s">
        <v>438</v>
      </c>
      <c r="B41" s="73">
        <v>-172.103402</v>
      </c>
      <c r="C41" s="42" t="s">
        <v>525</v>
      </c>
      <c r="D41" s="83">
        <v>150</v>
      </c>
    </row>
    <row r="42" spans="1:4" ht="17.25" customHeight="1">
      <c r="A42" s="80"/>
      <c r="B42" s="82"/>
      <c r="C42" s="42" t="s">
        <v>526</v>
      </c>
      <c r="D42" s="83">
        <v>32</v>
      </c>
    </row>
    <row r="43" spans="1:4" ht="19.5" customHeight="1">
      <c r="A43" s="80"/>
      <c r="B43" s="82"/>
      <c r="C43" s="106" t="s">
        <v>496</v>
      </c>
      <c r="D43" s="107">
        <v>0</v>
      </c>
    </row>
    <row r="44" spans="1:4" ht="19.5" customHeight="1">
      <c r="A44" s="80"/>
      <c r="B44" s="82"/>
      <c r="C44" s="106" t="s">
        <v>497</v>
      </c>
      <c r="D44" s="107">
        <v>1270</v>
      </c>
    </row>
    <row r="45" spans="1:4" ht="19.5" customHeight="1">
      <c r="A45" s="80"/>
      <c r="B45" s="82"/>
      <c r="C45" s="106" t="s">
        <v>498</v>
      </c>
      <c r="D45" s="107">
        <v>10000</v>
      </c>
    </row>
    <row r="46" spans="1:4" ht="19.5" customHeight="1">
      <c r="A46" s="112" t="s">
        <v>440</v>
      </c>
      <c r="B46" s="113">
        <f>SUM(B39:B45)</f>
        <v>32078.366379</v>
      </c>
      <c r="C46" s="114" t="s">
        <v>441</v>
      </c>
      <c r="D46" s="109">
        <f>D6+D43+D44+D45</f>
        <v>29697</v>
      </c>
    </row>
    <row r="47" spans="2:4" ht="18" customHeight="1">
      <c r="B47" s="87"/>
      <c r="C47" s="88"/>
      <c r="D47" s="89"/>
    </row>
    <row r="48" spans="3:4" ht="18" customHeight="1">
      <c r="C48" s="91"/>
      <c r="D48" s="92"/>
    </row>
    <row r="49" spans="3:4" ht="18" customHeight="1">
      <c r="C49" s="91"/>
      <c r="D49" s="92"/>
    </row>
    <row r="50" spans="1:4" ht="18" customHeight="1">
      <c r="A50" s="93"/>
      <c r="B50" s="94"/>
      <c r="C50" s="95"/>
      <c r="D50" s="96"/>
    </row>
    <row r="51" spans="3:4" ht="18" customHeight="1">
      <c r="C51" s="95"/>
      <c r="D51" s="96"/>
    </row>
    <row r="52" ht="18" customHeight="1"/>
    <row r="53" ht="18" customHeight="1"/>
    <row r="54" ht="18" customHeight="1"/>
    <row r="55" ht="18" customHeight="1"/>
    <row r="56" ht="18" customHeight="1"/>
    <row r="57" ht="19.5" customHeight="1"/>
  </sheetData>
  <sheetProtection/>
  <mergeCells count="4">
    <mergeCell ref="A4:B4"/>
    <mergeCell ref="C4:D4"/>
    <mergeCell ref="A2:D2"/>
    <mergeCell ref="A3:D3"/>
  </mergeCells>
  <printOptions/>
  <pageMargins left="1.1" right="0.7480314960629921" top="0.65" bottom="0.6" header="0.35" footer="0.4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4.25"/>
  <cols>
    <col min="1" max="1" width="37.50390625" style="15" customWidth="1"/>
    <col min="2" max="2" width="14.50390625" style="9" customWidth="1"/>
    <col min="3" max="3" width="10.875" style="9" customWidth="1"/>
    <col min="4" max="4" width="12.375" style="17" customWidth="1"/>
    <col min="5" max="5" width="12.875" style="9" customWidth="1"/>
    <col min="6" max="6" width="11.00390625" style="9" customWidth="1"/>
    <col min="7" max="7" width="11.875" style="9" customWidth="1"/>
    <col min="8" max="16384" width="9.00390625" style="1" customWidth="1"/>
  </cols>
  <sheetData>
    <row r="1" ht="20.25">
      <c r="A1" s="131" t="s">
        <v>545</v>
      </c>
    </row>
    <row r="2" spans="1:7" s="2" customFormat="1" ht="32.25" customHeight="1">
      <c r="A2" s="146" t="s">
        <v>444</v>
      </c>
      <c r="B2" s="147"/>
      <c r="C2" s="147"/>
      <c r="D2" s="147"/>
      <c r="E2" s="147"/>
      <c r="F2" s="147"/>
      <c r="G2" s="147"/>
    </row>
    <row r="3" spans="1:7" s="5" customFormat="1" ht="18" customHeight="1">
      <c r="A3" s="13"/>
      <c r="B3" s="132"/>
      <c r="C3" s="132"/>
      <c r="D3" s="132"/>
      <c r="E3" s="132"/>
      <c r="F3" s="132"/>
      <c r="G3" s="132" t="s">
        <v>84</v>
      </c>
    </row>
    <row r="4" spans="1:7" s="3" customFormat="1" ht="23.25" customHeight="1">
      <c r="A4" s="154" t="s">
        <v>0</v>
      </c>
      <c r="B4" s="149" t="s">
        <v>9</v>
      </c>
      <c r="C4" s="148" t="s">
        <v>8</v>
      </c>
      <c r="D4" s="148"/>
      <c r="E4" s="151" t="s">
        <v>5</v>
      </c>
      <c r="F4" s="152"/>
      <c r="G4" s="153"/>
    </row>
    <row r="5" spans="1:7" s="3" customFormat="1" ht="18.75" customHeight="1">
      <c r="A5" s="155"/>
      <c r="B5" s="150"/>
      <c r="C5" s="137" t="s">
        <v>4</v>
      </c>
      <c r="D5" s="137" t="s">
        <v>7</v>
      </c>
      <c r="E5" s="137" t="s">
        <v>10</v>
      </c>
      <c r="F5" s="137" t="s">
        <v>11</v>
      </c>
      <c r="G5" s="137" t="s">
        <v>1</v>
      </c>
    </row>
    <row r="6" spans="1:7" s="4" customFormat="1" ht="21" customHeight="1">
      <c r="A6" s="8" t="s">
        <v>85</v>
      </c>
      <c r="B6" s="10">
        <f>SUM(B7,B23)</f>
        <v>158378</v>
      </c>
      <c r="C6" s="10">
        <f>C7+C23</f>
        <v>176108</v>
      </c>
      <c r="D6" s="12">
        <f>SUM(100*C6/B6)</f>
        <v>111.19473664271553</v>
      </c>
      <c r="E6" s="10">
        <v>174391</v>
      </c>
      <c r="F6" s="10">
        <f aca="true" t="shared" si="0" ref="F6:F29">SUM(C6-E6)</f>
        <v>1717</v>
      </c>
      <c r="G6" s="11">
        <f aca="true" t="shared" si="1" ref="G6:G29">SUM(100*F6/E6)</f>
        <v>0.984569157812043</v>
      </c>
    </row>
    <row r="7" spans="1:7" s="4" customFormat="1" ht="21" customHeight="1">
      <c r="A7" s="6" t="s">
        <v>86</v>
      </c>
      <c r="B7" s="10">
        <f>SUM(B8:B22)-B9</f>
        <v>100120</v>
      </c>
      <c r="C7" s="10">
        <v>100313</v>
      </c>
      <c r="D7" s="12">
        <f>SUM(100*C7/B7)</f>
        <v>100.1927686775869</v>
      </c>
      <c r="E7" s="10">
        <v>93746</v>
      </c>
      <c r="F7" s="10">
        <f t="shared" si="0"/>
        <v>6567</v>
      </c>
      <c r="G7" s="11">
        <f t="shared" si="1"/>
        <v>7.00509888421906</v>
      </c>
    </row>
    <row r="8" spans="1:7" s="4" customFormat="1" ht="18.75" customHeight="1">
      <c r="A8" s="6" t="s">
        <v>87</v>
      </c>
      <c r="B8" s="10">
        <v>41420</v>
      </c>
      <c r="C8" s="10">
        <v>46211</v>
      </c>
      <c r="D8" s="12">
        <f>SUM(100*C8/B8)</f>
        <v>111.56687590535972</v>
      </c>
      <c r="E8" s="10">
        <v>34762</v>
      </c>
      <c r="F8" s="10">
        <f t="shared" si="0"/>
        <v>11449</v>
      </c>
      <c r="G8" s="11">
        <f t="shared" si="1"/>
        <v>32.93538921811173</v>
      </c>
    </row>
    <row r="9" spans="1:7" s="4" customFormat="1" ht="18.75" customHeight="1">
      <c r="A9" s="6" t="s">
        <v>88</v>
      </c>
      <c r="B9" s="10">
        <v>11200</v>
      </c>
      <c r="C9" s="10">
        <v>12720</v>
      </c>
      <c r="D9" s="12">
        <f>SUM(100*C9/B9)</f>
        <v>113.57142857142857</v>
      </c>
      <c r="E9" s="10">
        <v>8331</v>
      </c>
      <c r="F9" s="10">
        <f t="shared" si="0"/>
        <v>4389</v>
      </c>
      <c r="G9" s="11">
        <f t="shared" si="1"/>
        <v>52.68275117032769</v>
      </c>
    </row>
    <row r="10" spans="1:7" s="4" customFormat="1" ht="18.75" customHeight="1">
      <c r="A10" s="6" t="s">
        <v>499</v>
      </c>
      <c r="B10" s="10">
        <v>0</v>
      </c>
      <c r="C10" s="10">
        <v>196</v>
      </c>
      <c r="D10" s="12"/>
      <c r="E10" s="10">
        <v>8798</v>
      </c>
      <c r="F10" s="10">
        <f t="shared" si="0"/>
        <v>-8602</v>
      </c>
      <c r="G10" s="11">
        <f t="shared" si="1"/>
        <v>-97.77222095930894</v>
      </c>
    </row>
    <row r="11" spans="1:7" s="4" customFormat="1" ht="18.75" customHeight="1">
      <c r="A11" s="6" t="s">
        <v>89</v>
      </c>
      <c r="B11" s="10">
        <v>9135</v>
      </c>
      <c r="C11" s="10">
        <v>11069</v>
      </c>
      <c r="D11" s="12">
        <f aca="true" t="shared" si="2" ref="D11:D21">SUM(100*C11/B11)</f>
        <v>121.17131910235358</v>
      </c>
      <c r="E11" s="10">
        <v>8939</v>
      </c>
      <c r="F11" s="10">
        <f t="shared" si="0"/>
        <v>2130</v>
      </c>
      <c r="G11" s="11">
        <f t="shared" si="1"/>
        <v>23.828168698959615</v>
      </c>
    </row>
    <row r="12" spans="1:7" s="4" customFormat="1" ht="20.25" customHeight="1">
      <c r="A12" s="6" t="s">
        <v>90</v>
      </c>
      <c r="B12" s="10">
        <v>4400</v>
      </c>
      <c r="C12" s="10">
        <v>4436</v>
      </c>
      <c r="D12" s="12">
        <f t="shared" si="2"/>
        <v>100.81818181818181</v>
      </c>
      <c r="E12" s="10">
        <v>4068</v>
      </c>
      <c r="F12" s="10">
        <f t="shared" si="0"/>
        <v>368</v>
      </c>
      <c r="G12" s="11">
        <f t="shared" si="1"/>
        <v>9.04621435594887</v>
      </c>
    </row>
    <row r="13" spans="1:7" s="4" customFormat="1" ht="21" customHeight="1">
      <c r="A13" s="6" t="s">
        <v>91</v>
      </c>
      <c r="B13" s="10">
        <v>3200</v>
      </c>
      <c r="C13" s="10">
        <v>2100</v>
      </c>
      <c r="D13" s="12">
        <f t="shared" si="2"/>
        <v>65.625</v>
      </c>
      <c r="E13" s="10">
        <v>2317</v>
      </c>
      <c r="F13" s="10">
        <f t="shared" si="0"/>
        <v>-217</v>
      </c>
      <c r="G13" s="11">
        <f t="shared" si="1"/>
        <v>-9.365558912386707</v>
      </c>
    </row>
    <row r="14" spans="1:7" s="4" customFormat="1" ht="21" customHeight="1">
      <c r="A14" s="6" t="s">
        <v>92</v>
      </c>
      <c r="B14" s="10">
        <v>7000</v>
      </c>
      <c r="C14" s="10">
        <v>6749</v>
      </c>
      <c r="D14" s="12">
        <f t="shared" si="2"/>
        <v>96.41428571428571</v>
      </c>
      <c r="E14" s="10">
        <v>6188</v>
      </c>
      <c r="F14" s="10">
        <f t="shared" si="0"/>
        <v>561</v>
      </c>
      <c r="G14" s="11">
        <f t="shared" si="1"/>
        <v>9.065934065934066</v>
      </c>
    </row>
    <row r="15" spans="1:7" s="4" customFormat="1" ht="21" customHeight="1">
      <c r="A15" s="6" t="s">
        <v>93</v>
      </c>
      <c r="B15" s="10">
        <v>6010</v>
      </c>
      <c r="C15" s="10">
        <v>4707</v>
      </c>
      <c r="D15" s="12">
        <f t="shared" si="2"/>
        <v>78.31946755407654</v>
      </c>
      <c r="E15" s="10">
        <v>4382</v>
      </c>
      <c r="F15" s="10">
        <f t="shared" si="0"/>
        <v>325</v>
      </c>
      <c r="G15" s="11">
        <f t="shared" si="1"/>
        <v>7.416704701049749</v>
      </c>
    </row>
    <row r="16" spans="1:7" s="4" customFormat="1" ht="21" customHeight="1">
      <c r="A16" s="6" t="s">
        <v>94</v>
      </c>
      <c r="B16" s="10">
        <v>1522</v>
      </c>
      <c r="C16" s="10">
        <v>1337</v>
      </c>
      <c r="D16" s="12">
        <f t="shared" si="2"/>
        <v>87.84494086727989</v>
      </c>
      <c r="E16" s="10">
        <v>1168</v>
      </c>
      <c r="F16" s="10">
        <f t="shared" si="0"/>
        <v>169</v>
      </c>
      <c r="G16" s="11">
        <f t="shared" si="1"/>
        <v>14.469178082191782</v>
      </c>
    </row>
    <row r="17" spans="1:7" s="4" customFormat="1" ht="21" customHeight="1">
      <c r="A17" s="6" t="s">
        <v>95</v>
      </c>
      <c r="B17" s="10">
        <v>5622</v>
      </c>
      <c r="C17" s="10">
        <v>5140</v>
      </c>
      <c r="D17" s="12">
        <f t="shared" si="2"/>
        <v>91.42653859836358</v>
      </c>
      <c r="E17" s="10">
        <v>4400</v>
      </c>
      <c r="F17" s="10">
        <f t="shared" si="0"/>
        <v>740</v>
      </c>
      <c r="G17" s="11">
        <f t="shared" si="1"/>
        <v>16.818181818181817</v>
      </c>
    </row>
    <row r="18" spans="1:7" s="4" customFormat="1" ht="21" customHeight="1">
      <c r="A18" s="6" t="s">
        <v>96</v>
      </c>
      <c r="B18" s="10">
        <v>10138</v>
      </c>
      <c r="C18" s="10">
        <v>7272</v>
      </c>
      <c r="D18" s="12">
        <f t="shared" si="2"/>
        <v>71.73012428486881</v>
      </c>
      <c r="E18" s="10">
        <v>8430</v>
      </c>
      <c r="F18" s="10">
        <f t="shared" si="0"/>
        <v>-1158</v>
      </c>
      <c r="G18" s="11">
        <f t="shared" si="1"/>
        <v>-13.736654804270463</v>
      </c>
    </row>
    <row r="19" spans="1:7" s="4" customFormat="1" ht="21" customHeight="1">
      <c r="A19" s="6" t="s">
        <v>97</v>
      </c>
      <c r="B19" s="10">
        <v>1200</v>
      </c>
      <c r="C19" s="10">
        <v>1113</v>
      </c>
      <c r="D19" s="12">
        <f t="shared" si="2"/>
        <v>92.75</v>
      </c>
      <c r="E19" s="10">
        <v>1009</v>
      </c>
      <c r="F19" s="10">
        <f t="shared" si="0"/>
        <v>104</v>
      </c>
      <c r="G19" s="11">
        <f t="shared" si="1"/>
        <v>10.307234886025768</v>
      </c>
    </row>
    <row r="20" spans="1:7" s="4" customFormat="1" ht="21" customHeight="1">
      <c r="A20" s="6" t="s">
        <v>98</v>
      </c>
      <c r="B20" s="10">
        <v>2355</v>
      </c>
      <c r="C20" s="10">
        <v>15</v>
      </c>
      <c r="D20" s="12">
        <f t="shared" si="2"/>
        <v>0.6369426751592356</v>
      </c>
      <c r="E20" s="10">
        <v>1891</v>
      </c>
      <c r="F20" s="10">
        <f t="shared" si="0"/>
        <v>-1876</v>
      </c>
      <c r="G20" s="11">
        <f t="shared" si="1"/>
        <v>-99.2067689053411</v>
      </c>
    </row>
    <row r="21" spans="1:7" s="4" customFormat="1" ht="21" customHeight="1">
      <c r="A21" s="6" t="s">
        <v>99</v>
      </c>
      <c r="B21" s="10">
        <v>5688</v>
      </c>
      <c r="C21" s="10">
        <v>7494</v>
      </c>
      <c r="D21" s="12">
        <f t="shared" si="2"/>
        <v>131.75105485232066</v>
      </c>
      <c r="E21" s="10">
        <v>4763</v>
      </c>
      <c r="F21" s="10">
        <f t="shared" si="0"/>
        <v>2731</v>
      </c>
      <c r="G21" s="11">
        <f t="shared" si="1"/>
        <v>57.337812303170274</v>
      </c>
    </row>
    <row r="22" spans="1:7" s="4" customFormat="1" ht="21" customHeight="1">
      <c r="A22" s="6" t="s">
        <v>100</v>
      </c>
      <c r="B22" s="10">
        <v>2430</v>
      </c>
      <c r="C22" s="10">
        <v>2474</v>
      </c>
      <c r="D22" s="11">
        <v>100</v>
      </c>
      <c r="E22" s="10">
        <v>2631</v>
      </c>
      <c r="F22" s="10">
        <f t="shared" si="0"/>
        <v>-157</v>
      </c>
      <c r="G22" s="11">
        <f t="shared" si="1"/>
        <v>-5.96731280881794</v>
      </c>
    </row>
    <row r="23" spans="1:7" s="4" customFormat="1" ht="21" customHeight="1">
      <c r="A23" s="6" t="s">
        <v>101</v>
      </c>
      <c r="B23" s="10">
        <f>SUM(B24,B25:B29)</f>
        <v>58258</v>
      </c>
      <c r="C23" s="10">
        <f>C24+C25+C26+C27+C28+C29</f>
        <v>75795</v>
      </c>
      <c r="D23" s="12">
        <f aca="true" t="shared" si="3" ref="D23:D28">SUM(100*C23/B23)</f>
        <v>130.10230354629408</v>
      </c>
      <c r="E23" s="10">
        <v>80645</v>
      </c>
      <c r="F23" s="10">
        <f t="shared" si="0"/>
        <v>-4850</v>
      </c>
      <c r="G23" s="11">
        <f t="shared" si="1"/>
        <v>-6.014012028024056</v>
      </c>
    </row>
    <row r="24" spans="1:7" s="4" customFormat="1" ht="21" customHeight="1">
      <c r="A24" s="6" t="s">
        <v>102</v>
      </c>
      <c r="B24" s="10">
        <v>6896</v>
      </c>
      <c r="C24" s="10">
        <v>6594</v>
      </c>
      <c r="D24" s="12">
        <f t="shared" si="3"/>
        <v>95.62064965197216</v>
      </c>
      <c r="E24" s="10">
        <v>6528</v>
      </c>
      <c r="F24" s="10">
        <f t="shared" si="0"/>
        <v>66</v>
      </c>
      <c r="G24" s="11">
        <f t="shared" si="1"/>
        <v>1.0110294117647058</v>
      </c>
    </row>
    <row r="25" spans="1:7" s="4" customFormat="1" ht="21" customHeight="1">
      <c r="A25" s="6" t="s">
        <v>103</v>
      </c>
      <c r="B25" s="10">
        <v>8935</v>
      </c>
      <c r="C25" s="10">
        <v>9020</v>
      </c>
      <c r="D25" s="12">
        <f t="shared" si="3"/>
        <v>100.95131505316172</v>
      </c>
      <c r="E25" s="10">
        <v>7864</v>
      </c>
      <c r="F25" s="10">
        <f t="shared" si="0"/>
        <v>1156</v>
      </c>
      <c r="G25" s="11">
        <f t="shared" si="1"/>
        <v>14.699898270600203</v>
      </c>
    </row>
    <row r="26" spans="1:7" s="4" customFormat="1" ht="18.75" customHeight="1">
      <c r="A26" s="6" t="s">
        <v>104</v>
      </c>
      <c r="B26" s="10">
        <v>2968</v>
      </c>
      <c r="C26" s="10">
        <v>2556</v>
      </c>
      <c r="D26" s="12">
        <f t="shared" si="3"/>
        <v>86.11859838274933</v>
      </c>
      <c r="E26" s="10">
        <v>2465</v>
      </c>
      <c r="F26" s="10">
        <f t="shared" si="0"/>
        <v>91</v>
      </c>
      <c r="G26" s="11">
        <f t="shared" si="1"/>
        <v>3.691683569979716</v>
      </c>
    </row>
    <row r="27" spans="1:7" s="4" customFormat="1" ht="21" customHeight="1">
      <c r="A27" s="6" t="s">
        <v>105</v>
      </c>
      <c r="B27" s="10">
        <v>20894</v>
      </c>
      <c r="C27" s="10">
        <v>36947</v>
      </c>
      <c r="D27" s="12">
        <f t="shared" si="3"/>
        <v>176.83066909160524</v>
      </c>
      <c r="E27" s="10">
        <v>37350</v>
      </c>
      <c r="F27" s="10">
        <f t="shared" si="0"/>
        <v>-403</v>
      </c>
      <c r="G27" s="11">
        <f t="shared" si="1"/>
        <v>-1.0789825970548863</v>
      </c>
    </row>
    <row r="28" spans="1:7" s="4" customFormat="1" ht="26.25" customHeight="1">
      <c r="A28" s="6" t="s">
        <v>106</v>
      </c>
      <c r="B28" s="10">
        <v>17565</v>
      </c>
      <c r="C28" s="10">
        <v>20620</v>
      </c>
      <c r="D28" s="12">
        <f t="shared" si="3"/>
        <v>117.39254198690578</v>
      </c>
      <c r="E28" s="10">
        <v>24174</v>
      </c>
      <c r="F28" s="10">
        <f t="shared" si="0"/>
        <v>-3554</v>
      </c>
      <c r="G28" s="11">
        <f t="shared" si="1"/>
        <v>-14.701745677173824</v>
      </c>
    </row>
    <row r="29" spans="1:7" s="4" customFormat="1" ht="19.5" customHeight="1">
      <c r="A29" s="6" t="s">
        <v>107</v>
      </c>
      <c r="B29" s="10">
        <v>1000</v>
      </c>
      <c r="C29" s="10">
        <v>58</v>
      </c>
      <c r="D29" s="12"/>
      <c r="E29" s="10">
        <v>2264</v>
      </c>
      <c r="F29" s="10">
        <f t="shared" si="0"/>
        <v>-2206</v>
      </c>
      <c r="G29" s="11">
        <f t="shared" si="1"/>
        <v>-97.43816254416961</v>
      </c>
    </row>
    <row r="30" spans="1:7" s="4" customFormat="1" ht="21" customHeight="1">
      <c r="A30" s="16" t="s">
        <v>354</v>
      </c>
      <c r="B30" s="10">
        <f>SUM(B31:B52)</f>
        <v>293170</v>
      </c>
      <c r="C30" s="10">
        <f>SUM(C31:C53)</f>
        <v>263184</v>
      </c>
      <c r="D30" s="11">
        <f>SUM(100*C30/B30)</f>
        <v>89.77180475492035</v>
      </c>
      <c r="E30" s="10">
        <v>249493</v>
      </c>
      <c r="F30" s="10">
        <f>SUM(C30-E30)</f>
        <v>13691</v>
      </c>
      <c r="G30" s="11">
        <f>100*F30/E30</f>
        <v>5.487528708220271</v>
      </c>
    </row>
    <row r="31" spans="1:7" s="4" customFormat="1" ht="21" customHeight="1">
      <c r="A31" s="14" t="s">
        <v>108</v>
      </c>
      <c r="B31" s="133">
        <v>39865</v>
      </c>
      <c r="C31" s="133">
        <v>36355</v>
      </c>
      <c r="D31" s="11">
        <f>SUM(100*C31/B31)</f>
        <v>91.19528408378277</v>
      </c>
      <c r="E31" s="10">
        <v>38023</v>
      </c>
      <c r="F31" s="10">
        <f>SUM(C31-E31)</f>
        <v>-1668</v>
      </c>
      <c r="G31" s="11">
        <f>100*F31/E31</f>
        <v>-4.3868185045893275</v>
      </c>
    </row>
    <row r="32" spans="1:7" s="4" customFormat="1" ht="21" customHeight="1">
      <c r="A32" s="14" t="s">
        <v>109</v>
      </c>
      <c r="B32" s="133"/>
      <c r="C32" s="133"/>
      <c r="D32" s="11"/>
      <c r="E32" s="10"/>
      <c r="F32" s="10"/>
      <c r="G32" s="11"/>
    </row>
    <row r="33" spans="1:7" s="4" customFormat="1" ht="21" customHeight="1">
      <c r="A33" s="14" t="s">
        <v>110</v>
      </c>
      <c r="B33" s="133">
        <v>465</v>
      </c>
      <c r="C33" s="133">
        <v>214</v>
      </c>
      <c r="D33" s="11">
        <f aca="true" t="shared" si="4" ref="D33:D45">SUM(100*C33/B33)</f>
        <v>46.02150537634409</v>
      </c>
      <c r="E33" s="10">
        <v>63</v>
      </c>
      <c r="F33" s="10">
        <f aca="true" t="shared" si="5" ref="F33:F45">SUM(C33-E33)</f>
        <v>151</v>
      </c>
      <c r="G33" s="11">
        <f aca="true" t="shared" si="6" ref="G33:G45">100*F33/E33</f>
        <v>239.68253968253967</v>
      </c>
    </row>
    <row r="34" spans="1:7" s="4" customFormat="1" ht="21" customHeight="1">
      <c r="A34" s="14" t="s">
        <v>111</v>
      </c>
      <c r="B34" s="133">
        <v>13106</v>
      </c>
      <c r="C34" s="133">
        <v>13047</v>
      </c>
      <c r="D34" s="11">
        <f t="shared" si="4"/>
        <v>99.549824507859</v>
      </c>
      <c r="E34" s="10">
        <v>14680</v>
      </c>
      <c r="F34" s="10">
        <f t="shared" si="5"/>
        <v>-1633</v>
      </c>
      <c r="G34" s="11">
        <f t="shared" si="6"/>
        <v>-11.123978201634877</v>
      </c>
    </row>
    <row r="35" spans="1:7" s="4" customFormat="1" ht="21" customHeight="1">
      <c r="A35" s="14" t="s">
        <v>112</v>
      </c>
      <c r="B35" s="133">
        <v>67676</v>
      </c>
      <c r="C35" s="133">
        <v>66420</v>
      </c>
      <c r="D35" s="11">
        <f t="shared" si="4"/>
        <v>98.14409835096637</v>
      </c>
      <c r="E35" s="10">
        <v>60845</v>
      </c>
      <c r="F35" s="10">
        <f t="shared" si="5"/>
        <v>5575</v>
      </c>
      <c r="G35" s="11">
        <f t="shared" si="6"/>
        <v>9.162626345632345</v>
      </c>
    </row>
    <row r="36" spans="1:7" s="4" customFormat="1" ht="21" customHeight="1">
      <c r="A36" s="14" t="s">
        <v>113</v>
      </c>
      <c r="B36" s="133">
        <v>13518</v>
      </c>
      <c r="C36" s="133">
        <v>13116</v>
      </c>
      <c r="D36" s="11">
        <f t="shared" si="4"/>
        <v>97.02618730581447</v>
      </c>
      <c r="E36" s="10">
        <v>12006</v>
      </c>
      <c r="F36" s="10">
        <f t="shared" si="5"/>
        <v>1110</v>
      </c>
      <c r="G36" s="11">
        <f t="shared" si="6"/>
        <v>9.245377311344328</v>
      </c>
    </row>
    <row r="37" spans="1:7" s="4" customFormat="1" ht="20.25" customHeight="1">
      <c r="A37" s="14" t="s">
        <v>114</v>
      </c>
      <c r="B37" s="133">
        <v>2769</v>
      </c>
      <c r="C37" s="133">
        <v>2163</v>
      </c>
      <c r="D37" s="11">
        <f t="shared" si="4"/>
        <v>78.1148429035753</v>
      </c>
      <c r="E37" s="10">
        <v>4118</v>
      </c>
      <c r="F37" s="10">
        <f t="shared" si="5"/>
        <v>-1955</v>
      </c>
      <c r="G37" s="11">
        <f t="shared" si="6"/>
        <v>-47.47450218552695</v>
      </c>
    </row>
    <row r="38" spans="1:7" s="4" customFormat="1" ht="21" customHeight="1">
      <c r="A38" s="14" t="s">
        <v>115</v>
      </c>
      <c r="B38" s="133">
        <v>28453</v>
      </c>
      <c r="C38" s="133">
        <v>27059</v>
      </c>
      <c r="D38" s="11">
        <f t="shared" si="4"/>
        <v>95.10069236987313</v>
      </c>
      <c r="E38" s="10">
        <v>30946</v>
      </c>
      <c r="F38" s="10">
        <f t="shared" si="5"/>
        <v>-3887</v>
      </c>
      <c r="G38" s="11">
        <f t="shared" si="6"/>
        <v>-12.560589413817619</v>
      </c>
    </row>
    <row r="39" spans="1:7" ht="21" customHeight="1">
      <c r="A39" s="14" t="s">
        <v>116</v>
      </c>
      <c r="B39" s="133">
        <v>24446</v>
      </c>
      <c r="C39" s="133">
        <v>24103</v>
      </c>
      <c r="D39" s="11">
        <f t="shared" si="4"/>
        <v>98.59690746952467</v>
      </c>
      <c r="E39" s="10">
        <v>22841</v>
      </c>
      <c r="F39" s="10">
        <f t="shared" si="5"/>
        <v>1262</v>
      </c>
      <c r="G39" s="11">
        <f t="shared" si="6"/>
        <v>5.525152138697956</v>
      </c>
    </row>
    <row r="40" spans="1:7" ht="20.25" customHeight="1">
      <c r="A40" s="14" t="s">
        <v>117</v>
      </c>
      <c r="B40" s="133">
        <v>7366</v>
      </c>
      <c r="C40" s="133">
        <v>6063</v>
      </c>
      <c r="D40" s="11">
        <f t="shared" si="4"/>
        <v>82.31061634537062</v>
      </c>
      <c r="E40" s="10">
        <v>6766</v>
      </c>
      <c r="F40" s="10">
        <f t="shared" si="5"/>
        <v>-703</v>
      </c>
      <c r="G40" s="11">
        <f t="shared" si="6"/>
        <v>-10.390186225243866</v>
      </c>
    </row>
    <row r="41" spans="1:7" ht="21" customHeight="1">
      <c r="A41" s="14" t="s">
        <v>118</v>
      </c>
      <c r="B41" s="133">
        <v>16424</v>
      </c>
      <c r="C41" s="133">
        <v>15534</v>
      </c>
      <c r="D41" s="11">
        <f t="shared" si="4"/>
        <v>94.5811008280565</v>
      </c>
      <c r="E41" s="10">
        <v>5225</v>
      </c>
      <c r="F41" s="10">
        <f t="shared" si="5"/>
        <v>10309</v>
      </c>
      <c r="G41" s="11">
        <f t="shared" si="6"/>
        <v>197.30143540669857</v>
      </c>
    </row>
    <row r="42" spans="1:7" ht="21" customHeight="1">
      <c r="A42" s="14" t="s">
        <v>119</v>
      </c>
      <c r="B42" s="133">
        <v>35415</v>
      </c>
      <c r="C42" s="133">
        <v>25893</v>
      </c>
      <c r="D42" s="11">
        <f t="shared" si="4"/>
        <v>73.11308767471411</v>
      </c>
      <c r="E42" s="10">
        <v>30134</v>
      </c>
      <c r="F42" s="10">
        <f t="shared" si="5"/>
        <v>-4241</v>
      </c>
      <c r="G42" s="11">
        <f t="shared" si="6"/>
        <v>-14.073803676909803</v>
      </c>
    </row>
    <row r="43" spans="1:7" ht="21" customHeight="1">
      <c r="A43" s="14" t="s">
        <v>120</v>
      </c>
      <c r="B43" s="133">
        <v>14717</v>
      </c>
      <c r="C43" s="133">
        <v>8748</v>
      </c>
      <c r="D43" s="11">
        <f t="shared" si="4"/>
        <v>59.44146225453557</v>
      </c>
      <c r="E43" s="10">
        <v>3768</v>
      </c>
      <c r="F43" s="10">
        <f t="shared" si="5"/>
        <v>4980</v>
      </c>
      <c r="G43" s="11">
        <f t="shared" si="6"/>
        <v>132.1656050955414</v>
      </c>
    </row>
    <row r="44" spans="1:7" ht="21" customHeight="1">
      <c r="A44" s="14" t="s">
        <v>121</v>
      </c>
      <c r="B44" s="133">
        <v>5486</v>
      </c>
      <c r="C44" s="133">
        <v>5116</v>
      </c>
      <c r="D44" s="11">
        <f t="shared" si="4"/>
        <v>93.25555960627051</v>
      </c>
      <c r="E44" s="10">
        <v>2134</v>
      </c>
      <c r="F44" s="10">
        <f t="shared" si="5"/>
        <v>2982</v>
      </c>
      <c r="G44" s="11">
        <f t="shared" si="6"/>
        <v>139.73758200562324</v>
      </c>
    </row>
    <row r="45" spans="1:7" ht="21" customHeight="1">
      <c r="A45" s="14" t="s">
        <v>122</v>
      </c>
      <c r="B45" s="133">
        <v>5282</v>
      </c>
      <c r="C45" s="133">
        <v>2109</v>
      </c>
      <c r="D45" s="11">
        <f t="shared" si="4"/>
        <v>39.92805755395683</v>
      </c>
      <c r="E45" s="10">
        <v>5156</v>
      </c>
      <c r="F45" s="10">
        <f t="shared" si="5"/>
        <v>-3047</v>
      </c>
      <c r="G45" s="11">
        <f t="shared" si="6"/>
        <v>-59.09619860356866</v>
      </c>
    </row>
    <row r="46" spans="1:7" ht="18.75">
      <c r="A46" s="14" t="s">
        <v>123</v>
      </c>
      <c r="B46" s="133"/>
      <c r="C46" s="133"/>
      <c r="D46" s="11"/>
      <c r="E46" s="10"/>
      <c r="F46" s="10"/>
      <c r="G46" s="11"/>
    </row>
    <row r="47" spans="1:7" ht="18.75">
      <c r="A47" s="14" t="s">
        <v>124</v>
      </c>
      <c r="B47" s="133"/>
      <c r="C47" s="133"/>
      <c r="D47" s="11"/>
      <c r="E47" s="10"/>
      <c r="F47" s="10"/>
      <c r="G47" s="11"/>
    </row>
    <row r="48" spans="1:7" ht="18.75">
      <c r="A48" s="14" t="s">
        <v>125</v>
      </c>
      <c r="B48" s="133">
        <v>2784</v>
      </c>
      <c r="C48" s="133">
        <v>2452</v>
      </c>
      <c r="D48" s="11">
        <f>SUM(100*C48/B48)</f>
        <v>88.07471264367815</v>
      </c>
      <c r="E48" s="10">
        <v>1188</v>
      </c>
      <c r="F48" s="10">
        <f>SUM(C48-E48)</f>
        <v>1264</v>
      </c>
      <c r="G48" s="11">
        <f>100*F48/E48</f>
        <v>106.3973063973064</v>
      </c>
    </row>
    <row r="49" spans="1:7" ht="18.75">
      <c r="A49" s="14" t="s">
        <v>126</v>
      </c>
      <c r="B49" s="133">
        <v>4577</v>
      </c>
      <c r="C49" s="133">
        <v>4250</v>
      </c>
      <c r="D49" s="11">
        <f>SUM(100*C49/B49)</f>
        <v>92.85558225912169</v>
      </c>
      <c r="E49" s="10">
        <v>6305</v>
      </c>
      <c r="F49" s="10">
        <f>SUM(C49-E49)</f>
        <v>-2055</v>
      </c>
      <c r="G49" s="11">
        <f>100*F49/E49</f>
        <v>-32.593180015860426</v>
      </c>
    </row>
    <row r="50" spans="1:7" ht="18.75">
      <c r="A50" s="14" t="s">
        <v>127</v>
      </c>
      <c r="B50" s="133">
        <v>1686</v>
      </c>
      <c r="C50" s="133">
        <v>1407</v>
      </c>
      <c r="D50" s="11">
        <f>SUM(100*C50/B50)</f>
        <v>83.45195729537366</v>
      </c>
      <c r="E50" s="10">
        <v>772</v>
      </c>
      <c r="F50" s="10">
        <f>SUM(C50-E50)</f>
        <v>635</v>
      </c>
      <c r="G50" s="11">
        <f>100*F50/E50</f>
        <v>82.25388601036269</v>
      </c>
    </row>
    <row r="51" spans="1:7" ht="18.75">
      <c r="A51" s="14" t="s">
        <v>128</v>
      </c>
      <c r="B51" s="133">
        <v>8677</v>
      </c>
      <c r="C51" s="133">
        <v>8677</v>
      </c>
      <c r="D51" s="11">
        <f>SUM(100*C51/B51)</f>
        <v>100</v>
      </c>
      <c r="E51" s="10">
        <v>4388</v>
      </c>
      <c r="F51" s="10">
        <f>SUM(C51-E51)</f>
        <v>4289</v>
      </c>
      <c r="G51" s="11">
        <f>100*F51/E51</f>
        <v>97.74384685505925</v>
      </c>
    </row>
    <row r="52" spans="1:7" ht="18.75">
      <c r="A52" s="14" t="s">
        <v>129</v>
      </c>
      <c r="B52" s="133">
        <v>458</v>
      </c>
      <c r="C52" s="133">
        <v>458</v>
      </c>
      <c r="D52" s="11">
        <f>SUM(100*C52/B52)</f>
        <v>100</v>
      </c>
      <c r="E52" s="10">
        <v>135</v>
      </c>
      <c r="F52" s="10">
        <f>SUM(C52-E52)</f>
        <v>323</v>
      </c>
      <c r="G52" s="11">
        <f>100*F52/E52</f>
        <v>239.25925925925927</v>
      </c>
    </row>
  </sheetData>
  <sheetProtection/>
  <mergeCells count="5">
    <mergeCell ref="A4:A5"/>
    <mergeCell ref="A2:G2"/>
    <mergeCell ref="C4:D4"/>
    <mergeCell ref="B4:B5"/>
    <mergeCell ref="E4:G4"/>
  </mergeCells>
  <printOptions horizontalCentered="1"/>
  <pageMargins left="0.59" right="0.2755905511811024" top="0.17" bottom="0.27" header="0.42" footer="0.17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1" width="50.625" style="0" customWidth="1"/>
    <col min="2" max="3" width="13.25390625" style="25" customWidth="1"/>
  </cols>
  <sheetData>
    <row r="1" ht="14.25">
      <c r="A1" t="s">
        <v>546</v>
      </c>
    </row>
    <row r="2" spans="1:3" ht="24.75" customHeight="1">
      <c r="A2" s="156" t="s">
        <v>552</v>
      </c>
      <c r="B2" s="156"/>
      <c r="C2" s="156"/>
    </row>
    <row r="3" spans="1:3" ht="14.25">
      <c r="A3" s="25"/>
      <c r="C3" s="138" t="s">
        <v>2</v>
      </c>
    </row>
    <row r="4" spans="1:3" ht="17.25" customHeight="1">
      <c r="A4" s="134" t="s">
        <v>547</v>
      </c>
      <c r="B4" s="134" t="s">
        <v>542</v>
      </c>
      <c r="C4" s="135" t="s">
        <v>548</v>
      </c>
    </row>
    <row r="5" spans="1:3" s="30" customFormat="1" ht="17.25" customHeight="1">
      <c r="A5" s="29" t="s">
        <v>355</v>
      </c>
      <c r="B5" s="51">
        <v>176108</v>
      </c>
      <c r="C5" s="51">
        <v>176108</v>
      </c>
    </row>
    <row r="6" spans="1:3" ht="17.25" customHeight="1">
      <c r="A6" s="27" t="s">
        <v>158</v>
      </c>
      <c r="B6" s="51">
        <f>B7+B12+B28</f>
        <v>106272</v>
      </c>
      <c r="C6" s="51">
        <f>C7+C12+C28</f>
        <v>106272</v>
      </c>
    </row>
    <row r="7" spans="1:3" ht="17.25" customHeight="1">
      <c r="A7" s="26" t="s">
        <v>133</v>
      </c>
      <c r="B7" s="51">
        <v>13908</v>
      </c>
      <c r="C7" s="51">
        <v>13908</v>
      </c>
    </row>
    <row r="8" spans="1:3" ht="17.25" customHeight="1">
      <c r="A8" s="26" t="s">
        <v>134</v>
      </c>
      <c r="B8" s="51">
        <v>6664</v>
      </c>
      <c r="C8" s="51">
        <v>6664</v>
      </c>
    </row>
    <row r="9" spans="1:3" ht="17.25" customHeight="1">
      <c r="A9" s="26" t="s">
        <v>135</v>
      </c>
      <c r="B9" s="51">
        <v>3411</v>
      </c>
      <c r="C9" s="51">
        <v>3411</v>
      </c>
    </row>
    <row r="10" spans="1:3" ht="17.25" customHeight="1">
      <c r="A10" s="26" t="s">
        <v>136</v>
      </c>
      <c r="B10" s="51">
        <v>671</v>
      </c>
      <c r="C10" s="51">
        <v>671</v>
      </c>
    </row>
    <row r="11" spans="1:3" ht="17.25" customHeight="1">
      <c r="A11" s="26" t="s">
        <v>379</v>
      </c>
      <c r="B11" s="51">
        <v>3162</v>
      </c>
      <c r="C11" s="51">
        <v>3162</v>
      </c>
    </row>
    <row r="12" spans="1:3" ht="17.25" customHeight="1">
      <c r="A12" s="26" t="s">
        <v>137</v>
      </c>
      <c r="B12" s="51">
        <f>SUM(B13:B27)</f>
        <v>34622</v>
      </c>
      <c r="C12" s="51">
        <f>SUM(C13:C27)</f>
        <v>34622</v>
      </c>
    </row>
    <row r="13" spans="1:3" ht="17.25" customHeight="1">
      <c r="A13" s="26" t="s">
        <v>380</v>
      </c>
      <c r="B13" s="51">
        <v>7139</v>
      </c>
      <c r="C13" s="51">
        <v>7139</v>
      </c>
    </row>
    <row r="14" spans="1:3" ht="17.25" customHeight="1">
      <c r="A14" s="26" t="s">
        <v>381</v>
      </c>
      <c r="B14" s="51">
        <v>992</v>
      </c>
      <c r="C14" s="51">
        <v>992</v>
      </c>
    </row>
    <row r="15" spans="1:3" ht="17.25" customHeight="1">
      <c r="A15" s="26" t="s">
        <v>138</v>
      </c>
      <c r="B15" s="51">
        <v>999</v>
      </c>
      <c r="C15" s="51">
        <v>999</v>
      </c>
    </row>
    <row r="16" spans="1:3" ht="17.25" customHeight="1">
      <c r="A16" s="26" t="s">
        <v>139</v>
      </c>
      <c r="B16" s="51">
        <v>579</v>
      </c>
      <c r="C16" s="51">
        <v>579</v>
      </c>
    </row>
    <row r="17" spans="1:3" ht="17.25" customHeight="1">
      <c r="A17" s="26" t="s">
        <v>358</v>
      </c>
      <c r="B17" s="51">
        <v>794</v>
      </c>
      <c r="C17" s="51">
        <v>794</v>
      </c>
    </row>
    <row r="18" spans="1:3" ht="17.25" customHeight="1">
      <c r="A18" s="26" t="s">
        <v>140</v>
      </c>
      <c r="B18" s="51">
        <v>1305</v>
      </c>
      <c r="C18" s="51">
        <v>1305</v>
      </c>
    </row>
    <row r="19" spans="1:3" ht="17.25" customHeight="1">
      <c r="A19" s="61" t="s">
        <v>445</v>
      </c>
      <c r="B19" s="51">
        <v>1430</v>
      </c>
      <c r="C19" s="51">
        <v>1430</v>
      </c>
    </row>
    <row r="20" spans="1:3" ht="17.25" customHeight="1">
      <c r="A20" s="61" t="s">
        <v>446</v>
      </c>
      <c r="B20" s="51">
        <v>2700</v>
      </c>
      <c r="C20" s="51">
        <v>2700</v>
      </c>
    </row>
    <row r="21" spans="1:3" ht="17.25" customHeight="1">
      <c r="A21" s="61" t="s">
        <v>447</v>
      </c>
      <c r="B21" s="51">
        <v>100</v>
      </c>
      <c r="C21" s="51">
        <v>100</v>
      </c>
    </row>
    <row r="22" spans="1:3" ht="17.25" customHeight="1">
      <c r="A22" s="26" t="s">
        <v>141</v>
      </c>
      <c r="B22" s="51">
        <v>1938</v>
      </c>
      <c r="C22" s="51">
        <v>1938</v>
      </c>
    </row>
    <row r="23" spans="1:3" ht="17.25" customHeight="1">
      <c r="A23" s="26" t="s">
        <v>142</v>
      </c>
      <c r="B23" s="51">
        <v>3243</v>
      </c>
      <c r="C23" s="51">
        <v>3243</v>
      </c>
    </row>
    <row r="24" spans="1:3" ht="17.25" customHeight="1">
      <c r="A24" s="26" t="s">
        <v>143</v>
      </c>
      <c r="B24" s="51">
        <v>1234</v>
      </c>
      <c r="C24" s="51">
        <v>1234</v>
      </c>
    </row>
    <row r="25" spans="1:3" ht="17.25" customHeight="1">
      <c r="A25" s="26" t="s">
        <v>144</v>
      </c>
      <c r="B25" s="51">
        <v>4204</v>
      </c>
      <c r="C25" s="51">
        <v>4204</v>
      </c>
    </row>
    <row r="26" spans="1:3" ht="17.25" customHeight="1">
      <c r="A26" s="26" t="s">
        <v>145</v>
      </c>
      <c r="B26" s="51">
        <v>48</v>
      </c>
      <c r="C26" s="51">
        <v>48</v>
      </c>
    </row>
    <row r="27" spans="1:3" ht="17.25" customHeight="1">
      <c r="A27" s="26" t="s">
        <v>146</v>
      </c>
      <c r="B27" s="51">
        <v>7917</v>
      </c>
      <c r="C27" s="51">
        <v>7917</v>
      </c>
    </row>
    <row r="28" spans="1:4" ht="17.25" customHeight="1">
      <c r="A28" s="26" t="s">
        <v>147</v>
      </c>
      <c r="B28" s="51">
        <v>57742</v>
      </c>
      <c r="C28" s="51">
        <v>57742</v>
      </c>
      <c r="D28" s="36"/>
    </row>
    <row r="29" spans="1:3" ht="17.25" customHeight="1">
      <c r="A29" s="26" t="s">
        <v>148</v>
      </c>
      <c r="B29" s="51">
        <v>175240</v>
      </c>
      <c r="C29" s="51">
        <v>175240</v>
      </c>
    </row>
    <row r="30" spans="1:3" ht="17.25" customHeight="1">
      <c r="A30" s="26" t="s">
        <v>149</v>
      </c>
      <c r="B30" s="51">
        <v>29237</v>
      </c>
      <c r="C30" s="51">
        <v>29237</v>
      </c>
    </row>
    <row r="31" spans="1:3" ht="17.25" customHeight="1">
      <c r="A31" s="26" t="s">
        <v>382</v>
      </c>
      <c r="B31" s="51">
        <v>23950</v>
      </c>
      <c r="C31" s="51">
        <v>23950</v>
      </c>
    </row>
    <row r="32" spans="1:3" ht="17.25" customHeight="1">
      <c r="A32" s="61" t="s">
        <v>448</v>
      </c>
      <c r="B32" s="51">
        <v>10040</v>
      </c>
      <c r="C32" s="51">
        <v>10040</v>
      </c>
    </row>
    <row r="33" spans="1:3" s="30" customFormat="1" ht="17.25" customHeight="1">
      <c r="A33" s="29" t="s">
        <v>150</v>
      </c>
      <c r="B33" s="128">
        <f>B5+B6+B29+B30+B31+B32</f>
        <v>520847</v>
      </c>
      <c r="C33" s="128">
        <f>C5+C6+C29+C30+C31+C32</f>
        <v>520847</v>
      </c>
    </row>
    <row r="34" spans="1:3" s="30" customFormat="1" ht="17.25" customHeight="1">
      <c r="A34" s="31" t="s">
        <v>356</v>
      </c>
      <c r="B34" s="51">
        <v>291511</v>
      </c>
      <c r="C34" s="129">
        <v>263184</v>
      </c>
    </row>
    <row r="35" spans="1:3" ht="17.25" customHeight="1">
      <c r="A35" s="28" t="s">
        <v>159</v>
      </c>
      <c r="B35" s="51">
        <v>18413</v>
      </c>
      <c r="C35" s="51">
        <v>18413</v>
      </c>
    </row>
    <row r="36" spans="1:3" ht="17.25" customHeight="1">
      <c r="A36" s="26" t="s">
        <v>151</v>
      </c>
      <c r="B36" s="51">
        <v>14971</v>
      </c>
      <c r="C36" s="51">
        <v>14971</v>
      </c>
    </row>
    <row r="37" spans="1:3" ht="17.25" customHeight="1">
      <c r="A37" s="28" t="s">
        <v>152</v>
      </c>
      <c r="B37" s="51">
        <v>3442</v>
      </c>
      <c r="C37" s="51">
        <v>3442</v>
      </c>
    </row>
    <row r="38" spans="1:3" ht="17.25" customHeight="1">
      <c r="A38" s="26" t="s">
        <v>153</v>
      </c>
      <c r="B38" s="51">
        <v>144986</v>
      </c>
      <c r="C38" s="51">
        <v>144986</v>
      </c>
    </row>
    <row r="39" spans="1:3" ht="17.25" customHeight="1">
      <c r="A39" s="26" t="s">
        <v>160</v>
      </c>
      <c r="B39" s="129"/>
      <c r="C39" s="129">
        <v>28327</v>
      </c>
    </row>
    <row r="40" spans="1:3" ht="17.25" customHeight="1">
      <c r="A40" s="26" t="s">
        <v>359</v>
      </c>
      <c r="B40" s="129">
        <v>31901</v>
      </c>
      <c r="C40" s="129">
        <v>31901</v>
      </c>
    </row>
    <row r="41" spans="1:3" ht="17.25" customHeight="1">
      <c r="A41" s="61" t="s">
        <v>449</v>
      </c>
      <c r="B41" s="129">
        <v>4050</v>
      </c>
      <c r="C41" s="129">
        <v>4050</v>
      </c>
    </row>
    <row r="42" spans="1:3" s="30" customFormat="1" ht="17.25" customHeight="1">
      <c r="A42" s="29" t="s">
        <v>156</v>
      </c>
      <c r="B42" s="128">
        <f>B34+B35+B38+B39+B40+B41</f>
        <v>490861</v>
      </c>
      <c r="C42" s="128">
        <f>C34+C35+C38+C39+C40+C41</f>
        <v>490861</v>
      </c>
    </row>
    <row r="43" spans="1:3" s="30" customFormat="1" ht="17.25" customHeight="1">
      <c r="A43" s="29" t="s">
        <v>161</v>
      </c>
      <c r="B43" s="128">
        <f>B33-B42</f>
        <v>29986</v>
      </c>
      <c r="C43" s="128">
        <f>C33-C42</f>
        <v>29986</v>
      </c>
    </row>
    <row r="44" spans="1:3" s="30" customFormat="1" ht="17.25" customHeight="1">
      <c r="A44" s="29" t="s">
        <v>157</v>
      </c>
      <c r="B44" s="129">
        <v>0</v>
      </c>
      <c r="C44" s="129">
        <v>0</v>
      </c>
    </row>
    <row r="45" ht="17.25" customHeight="1"/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xSplit="1" ySplit="5" topLeftCell="B6" activePane="bottomRight" state="frozen"/>
      <selection pane="topLeft" activeCell="J17" sqref="J17"/>
      <selection pane="topRight" activeCell="J17" sqref="J17"/>
      <selection pane="bottomLeft" activeCell="J17" sqref="J17"/>
      <selection pane="bottomRight" activeCell="M11" sqref="M11"/>
    </sheetView>
  </sheetViews>
  <sheetFormatPr defaultColWidth="9.00390625" defaultRowHeight="14.25"/>
  <cols>
    <col min="1" max="1" width="30.375" style="1" customWidth="1"/>
    <col min="2" max="2" width="11.875" style="9" customWidth="1"/>
    <col min="3" max="6" width="9.00390625" style="9" customWidth="1"/>
    <col min="7" max="7" width="9.50390625" style="9" customWidth="1"/>
    <col min="8" max="16384" width="9.00390625" style="1" customWidth="1"/>
  </cols>
  <sheetData>
    <row r="1" ht="14.25">
      <c r="A1" s="49" t="s">
        <v>549</v>
      </c>
    </row>
    <row r="2" spans="1:7" ht="32.25" customHeight="1">
      <c r="A2" s="157" t="s">
        <v>551</v>
      </c>
      <c r="B2" s="157"/>
      <c r="C2" s="157"/>
      <c r="D2" s="157"/>
      <c r="E2" s="157"/>
      <c r="F2" s="157"/>
      <c r="G2" s="157"/>
    </row>
    <row r="3" spans="1:7" ht="18.75">
      <c r="A3" s="7"/>
      <c r="B3" s="17"/>
      <c r="C3" s="17"/>
      <c r="D3" s="17"/>
      <c r="E3" s="17"/>
      <c r="F3" s="159" t="s">
        <v>2</v>
      </c>
      <c r="G3" s="159"/>
    </row>
    <row r="4" spans="1:7" s="22" customFormat="1" ht="18.75" customHeight="1">
      <c r="A4" s="158" t="s">
        <v>57</v>
      </c>
      <c r="B4" s="158" t="s">
        <v>58</v>
      </c>
      <c r="C4" s="158" t="s">
        <v>8</v>
      </c>
      <c r="D4" s="158"/>
      <c r="E4" s="158" t="s">
        <v>59</v>
      </c>
      <c r="F4" s="158"/>
      <c r="G4" s="158"/>
    </row>
    <row r="5" spans="1:7" s="22" customFormat="1" ht="33" customHeight="1">
      <c r="A5" s="158"/>
      <c r="B5" s="158"/>
      <c r="C5" s="139" t="s">
        <v>4</v>
      </c>
      <c r="D5" s="139" t="s">
        <v>60</v>
      </c>
      <c r="E5" s="139" t="s">
        <v>10</v>
      </c>
      <c r="F5" s="139" t="s">
        <v>11</v>
      </c>
      <c r="G5" s="139" t="s">
        <v>1</v>
      </c>
    </row>
    <row r="6" spans="1:7" ht="22.5" customHeight="1">
      <c r="A6" s="44" t="s">
        <v>83</v>
      </c>
      <c r="B6" s="45">
        <v>47</v>
      </c>
      <c r="C6" s="45"/>
      <c r="D6" s="19">
        <f>SUM(100*C6/B6)</f>
        <v>0</v>
      </c>
      <c r="E6" s="45">
        <v>525</v>
      </c>
      <c r="F6" s="18">
        <f>SUM(C6-E6)</f>
        <v>-525</v>
      </c>
      <c r="G6" s="20">
        <f>SUM(100*F6/E6)</f>
        <v>-100</v>
      </c>
    </row>
    <row r="7" spans="1:7" ht="22.5" customHeight="1">
      <c r="A7" s="21" t="s">
        <v>78</v>
      </c>
      <c r="B7" s="18">
        <v>700</v>
      </c>
      <c r="C7" s="18">
        <v>720</v>
      </c>
      <c r="D7" s="19">
        <f aca="true" t="shared" si="0" ref="D7:D13">SUM(100*C7/B7)</f>
        <v>102.85714285714286</v>
      </c>
      <c r="E7" s="18">
        <v>1100</v>
      </c>
      <c r="F7" s="18">
        <f>SUM(C7-E7)</f>
        <v>-380</v>
      </c>
      <c r="G7" s="20">
        <f aca="true" t="shared" si="1" ref="G7:G36">SUM(100*F7/E7)</f>
        <v>-34.54545454545455</v>
      </c>
    </row>
    <row r="8" spans="1:7" ht="22.5" customHeight="1">
      <c r="A8" s="21" t="s">
        <v>79</v>
      </c>
      <c r="B8" s="18">
        <v>108</v>
      </c>
      <c r="C8" s="18">
        <v>108</v>
      </c>
      <c r="D8" s="19">
        <f t="shared" si="0"/>
        <v>100</v>
      </c>
      <c r="E8" s="18">
        <v>42</v>
      </c>
      <c r="F8" s="18">
        <f>SUM(C8-E8)</f>
        <v>66</v>
      </c>
      <c r="G8" s="20">
        <f t="shared" si="1"/>
        <v>157.14285714285714</v>
      </c>
    </row>
    <row r="9" spans="1:7" ht="22.5" customHeight="1">
      <c r="A9" s="44" t="s">
        <v>80</v>
      </c>
      <c r="B9" s="45">
        <v>218</v>
      </c>
      <c r="C9" s="45">
        <v>234</v>
      </c>
      <c r="D9" s="19">
        <f t="shared" si="0"/>
        <v>107.33944954128441</v>
      </c>
      <c r="E9" s="45">
        <v>224</v>
      </c>
      <c r="F9" s="18">
        <f>SUM(C9-E9)</f>
        <v>10</v>
      </c>
      <c r="G9" s="20">
        <f t="shared" si="1"/>
        <v>4.464285714285714</v>
      </c>
    </row>
    <row r="10" spans="1:7" ht="22.5" customHeight="1">
      <c r="A10" s="21" t="s">
        <v>81</v>
      </c>
      <c r="B10" s="18">
        <v>31549</v>
      </c>
      <c r="C10" s="18">
        <v>31736</v>
      </c>
      <c r="D10" s="19">
        <f t="shared" si="0"/>
        <v>100.59272877111795</v>
      </c>
      <c r="E10" s="18">
        <v>16866</v>
      </c>
      <c r="F10" s="18">
        <f>SUM(C10-E10)</f>
        <v>14870</v>
      </c>
      <c r="G10" s="20">
        <f t="shared" si="1"/>
        <v>88.16554013992648</v>
      </c>
    </row>
    <row r="11" spans="1:7" ht="22.5" customHeight="1">
      <c r="A11" s="21" t="s">
        <v>61</v>
      </c>
      <c r="B11" s="18">
        <v>730</v>
      </c>
      <c r="C11" s="18">
        <v>788</v>
      </c>
      <c r="D11" s="19">
        <f t="shared" si="0"/>
        <v>107.94520547945206</v>
      </c>
      <c r="E11" s="18">
        <v>771</v>
      </c>
      <c r="F11" s="18">
        <v>405</v>
      </c>
      <c r="G11" s="20">
        <f t="shared" si="1"/>
        <v>52.52918287937743</v>
      </c>
    </row>
    <row r="12" spans="1:7" ht="22.5" customHeight="1">
      <c r="A12" s="44" t="s">
        <v>82</v>
      </c>
      <c r="B12" s="45">
        <v>900</v>
      </c>
      <c r="C12" s="45">
        <v>902</v>
      </c>
      <c r="D12" s="19">
        <f t="shared" si="0"/>
        <v>100.22222222222223</v>
      </c>
      <c r="E12" s="45">
        <v>1750</v>
      </c>
      <c r="F12" s="18">
        <f>SUM(C12-E12)</f>
        <v>-848</v>
      </c>
      <c r="G12" s="20">
        <f t="shared" si="1"/>
        <v>-48.457142857142856</v>
      </c>
    </row>
    <row r="13" spans="1:7" ht="22.5" customHeight="1">
      <c r="A13" s="46" t="s">
        <v>383</v>
      </c>
      <c r="B13" s="45">
        <v>2500</v>
      </c>
      <c r="C13" s="45">
        <v>3200</v>
      </c>
      <c r="D13" s="19">
        <f t="shared" si="0"/>
        <v>128</v>
      </c>
      <c r="E13" s="45">
        <v>2936</v>
      </c>
      <c r="F13" s="45">
        <f>SUM(C13-E13)</f>
        <v>264</v>
      </c>
      <c r="G13" s="20">
        <f t="shared" si="1"/>
        <v>8.991825613079019</v>
      </c>
    </row>
    <row r="14" spans="1:7" ht="22.5" customHeight="1">
      <c r="A14" s="46" t="s">
        <v>384</v>
      </c>
      <c r="B14" s="45"/>
      <c r="C14" s="45">
        <v>28</v>
      </c>
      <c r="D14" s="19"/>
      <c r="E14" s="45">
        <v>158</v>
      </c>
      <c r="F14" s="45">
        <f>SUM(C14-E14)</f>
        <v>-130</v>
      </c>
      <c r="G14" s="20">
        <f t="shared" si="1"/>
        <v>-82.27848101265823</v>
      </c>
    </row>
    <row r="15" spans="1:7" s="23" customFormat="1" ht="22.5" customHeight="1">
      <c r="A15" s="47" t="s">
        <v>62</v>
      </c>
      <c r="B15" s="18">
        <f>SUM(B6:B14)</f>
        <v>36752</v>
      </c>
      <c r="C15" s="18">
        <f>SUM(C6:C14)</f>
        <v>37716</v>
      </c>
      <c r="D15" s="19">
        <f>SUM(100*C15/B15)</f>
        <v>102.62298650413582</v>
      </c>
      <c r="E15" s="18">
        <v>24372</v>
      </c>
      <c r="F15" s="18">
        <f aca="true" t="shared" si="2" ref="F15:F20">C15-E15</f>
        <v>13344</v>
      </c>
      <c r="G15" s="20">
        <f t="shared" si="1"/>
        <v>54.75135401280158</v>
      </c>
    </row>
    <row r="16" spans="1:7" ht="22.5" customHeight="1">
      <c r="A16" s="46" t="s">
        <v>63</v>
      </c>
      <c r="B16" s="45"/>
      <c r="C16" s="45">
        <v>4550</v>
      </c>
      <c r="D16" s="19"/>
      <c r="E16" s="45">
        <v>21107</v>
      </c>
      <c r="F16" s="45">
        <f t="shared" si="2"/>
        <v>-16557</v>
      </c>
      <c r="G16" s="20">
        <f t="shared" si="1"/>
        <v>-78.44317051215236</v>
      </c>
    </row>
    <row r="17" spans="1:7" ht="22.5" customHeight="1">
      <c r="A17" s="46" t="s">
        <v>64</v>
      </c>
      <c r="B17" s="45">
        <v>88</v>
      </c>
      <c r="C17" s="45">
        <v>4100</v>
      </c>
      <c r="D17" s="19"/>
      <c r="E17" s="45">
        <v>5302</v>
      </c>
      <c r="F17" s="45">
        <f t="shared" si="2"/>
        <v>-1202</v>
      </c>
      <c r="G17" s="20">
        <f t="shared" si="1"/>
        <v>-22.670690305545076</v>
      </c>
    </row>
    <row r="18" spans="1:7" ht="22.5" customHeight="1">
      <c r="A18" s="46" t="s">
        <v>65</v>
      </c>
      <c r="B18" s="45"/>
      <c r="C18" s="45">
        <v>4050</v>
      </c>
      <c r="D18" s="19"/>
      <c r="E18" s="136"/>
      <c r="F18" s="136">
        <f t="shared" si="2"/>
        <v>4050</v>
      </c>
      <c r="G18" s="20"/>
    </row>
    <row r="19" spans="1:7" ht="22.5" customHeight="1">
      <c r="A19" s="46" t="s">
        <v>360</v>
      </c>
      <c r="B19" s="45"/>
      <c r="C19" s="45">
        <v>53520</v>
      </c>
      <c r="D19" s="19"/>
      <c r="E19" s="136">
        <v>151937</v>
      </c>
      <c r="F19" s="136">
        <f t="shared" si="2"/>
        <v>-98417</v>
      </c>
      <c r="G19" s="20">
        <f t="shared" si="1"/>
        <v>-64.77487379637613</v>
      </c>
    </row>
    <row r="20" spans="1:7" s="23" customFormat="1" ht="22.5" customHeight="1">
      <c r="A20" s="47" t="s">
        <v>66</v>
      </c>
      <c r="B20" s="45">
        <f>SUM(B15:B19)</f>
        <v>36840</v>
      </c>
      <c r="C20" s="45">
        <f>SUM(C15:C19)</f>
        <v>103936</v>
      </c>
      <c r="D20" s="19">
        <f>SUM(100*C20/B20)</f>
        <v>282.128121606949</v>
      </c>
      <c r="E20" s="136">
        <v>202718</v>
      </c>
      <c r="F20" s="45">
        <f t="shared" si="2"/>
        <v>-98782</v>
      </c>
      <c r="G20" s="20">
        <f t="shared" si="1"/>
        <v>-48.72877593504277</v>
      </c>
    </row>
    <row r="21" spans="1:7" ht="22.5" customHeight="1">
      <c r="A21" s="46" t="s">
        <v>67</v>
      </c>
      <c r="B21" s="45"/>
      <c r="C21" s="45"/>
      <c r="D21" s="19"/>
      <c r="E21" s="45"/>
      <c r="F21" s="45">
        <f>C21-E21</f>
        <v>0</v>
      </c>
      <c r="G21" s="20"/>
    </row>
    <row r="22" spans="1:7" ht="22.5" customHeight="1">
      <c r="A22" s="62" t="s">
        <v>450</v>
      </c>
      <c r="B22" s="45">
        <v>88</v>
      </c>
      <c r="C22" s="45">
        <v>258</v>
      </c>
      <c r="D22" s="19"/>
      <c r="E22" s="45"/>
      <c r="F22" s="45">
        <f aca="true" t="shared" si="3" ref="F22:F30">C22-E22</f>
        <v>258</v>
      </c>
      <c r="G22" s="20"/>
    </row>
    <row r="23" spans="1:7" ht="22.5" customHeight="1">
      <c r="A23" s="46" t="s">
        <v>68</v>
      </c>
      <c r="B23" s="45"/>
      <c r="C23" s="45">
        <v>1173</v>
      </c>
      <c r="D23" s="19"/>
      <c r="E23" s="45">
        <v>914</v>
      </c>
      <c r="F23" s="45">
        <f t="shared" si="3"/>
        <v>259</v>
      </c>
      <c r="G23" s="20">
        <f t="shared" si="1"/>
        <v>28.336980306345733</v>
      </c>
    </row>
    <row r="24" spans="1:7" ht="22.5" customHeight="1">
      <c r="A24" s="46" t="s">
        <v>69</v>
      </c>
      <c r="B24" s="45">
        <v>25975</v>
      </c>
      <c r="C24" s="45">
        <v>25451</v>
      </c>
      <c r="D24" s="19">
        <f aca="true" t="shared" si="4" ref="D24:D31">SUM(100*C24/B24)</f>
        <v>97.98267564966314</v>
      </c>
      <c r="E24" s="45">
        <v>26049</v>
      </c>
      <c r="F24" s="45">
        <f t="shared" si="3"/>
        <v>-598</v>
      </c>
      <c r="G24" s="20">
        <f t="shared" si="1"/>
        <v>-2.295673538331606</v>
      </c>
    </row>
    <row r="25" spans="1:7" ht="22.5" customHeight="1">
      <c r="A25" s="46" t="s">
        <v>70</v>
      </c>
      <c r="B25" s="45"/>
      <c r="C25" s="45">
        <v>1469</v>
      </c>
      <c r="D25" s="19"/>
      <c r="E25" s="45">
        <v>2030</v>
      </c>
      <c r="F25" s="45">
        <f t="shared" si="3"/>
        <v>-561</v>
      </c>
      <c r="G25" s="20">
        <f t="shared" si="1"/>
        <v>-27.635467980295566</v>
      </c>
    </row>
    <row r="26" spans="1:7" ht="22.5" customHeight="1">
      <c r="A26" s="46" t="s">
        <v>71</v>
      </c>
      <c r="B26" s="45"/>
      <c r="C26" s="45"/>
      <c r="D26" s="19"/>
      <c r="E26" s="45"/>
      <c r="F26" s="45">
        <f t="shared" si="3"/>
        <v>0</v>
      </c>
      <c r="G26" s="20"/>
    </row>
    <row r="27" spans="1:7" ht="22.5" customHeight="1">
      <c r="A27" s="46" t="s">
        <v>72</v>
      </c>
      <c r="B27" s="45">
        <v>47</v>
      </c>
      <c r="C27" s="45">
        <v>415</v>
      </c>
      <c r="D27" s="19">
        <f t="shared" si="4"/>
        <v>882.9787234042553</v>
      </c>
      <c r="E27" s="45">
        <v>508</v>
      </c>
      <c r="F27" s="45">
        <f t="shared" si="3"/>
        <v>-93</v>
      </c>
      <c r="G27" s="20">
        <f t="shared" si="1"/>
        <v>-18.30708661417323</v>
      </c>
    </row>
    <row r="28" spans="1:7" ht="22.5" customHeight="1">
      <c r="A28" s="46" t="s">
        <v>73</v>
      </c>
      <c r="B28" s="45"/>
      <c r="C28" s="45">
        <v>58</v>
      </c>
      <c r="D28" s="19"/>
      <c r="E28" s="45"/>
      <c r="F28" s="45">
        <f t="shared" si="3"/>
        <v>58</v>
      </c>
      <c r="G28" s="20"/>
    </row>
    <row r="29" spans="1:7" ht="22.5" customHeight="1">
      <c r="A29" s="46" t="s">
        <v>74</v>
      </c>
      <c r="B29" s="45">
        <v>730</v>
      </c>
      <c r="C29" s="45">
        <v>1324</v>
      </c>
      <c r="D29" s="19">
        <f t="shared" si="4"/>
        <v>181.36986301369862</v>
      </c>
      <c r="E29" s="45">
        <v>1735</v>
      </c>
      <c r="F29" s="45">
        <f t="shared" si="3"/>
        <v>-411</v>
      </c>
      <c r="G29" s="20">
        <f t="shared" si="1"/>
        <v>-23.688760806916427</v>
      </c>
    </row>
    <row r="30" spans="1:7" ht="22.5" customHeight="1">
      <c r="A30" s="46" t="s">
        <v>361</v>
      </c>
      <c r="B30" s="45"/>
      <c r="C30" s="45">
        <v>6217</v>
      </c>
      <c r="D30" s="19"/>
      <c r="E30" s="45">
        <v>2045</v>
      </c>
      <c r="F30" s="45">
        <f t="shared" si="3"/>
        <v>4172</v>
      </c>
      <c r="G30" s="20">
        <f t="shared" si="1"/>
        <v>204.00977995110026</v>
      </c>
    </row>
    <row r="31" spans="1:7" s="23" customFormat="1" ht="22.5" customHeight="1">
      <c r="A31" s="47" t="s">
        <v>75</v>
      </c>
      <c r="B31" s="45">
        <f>SUM(B21:B30)</f>
        <v>26840</v>
      </c>
      <c r="C31" s="45">
        <f>SUM(C21:C30)</f>
        <v>36365</v>
      </c>
      <c r="D31" s="19">
        <f t="shared" si="4"/>
        <v>135.48807749627423</v>
      </c>
      <c r="E31" s="45">
        <v>33281</v>
      </c>
      <c r="F31" s="45">
        <f aca="true" t="shared" si="5" ref="F31:F36">C31-E31</f>
        <v>3084</v>
      </c>
      <c r="G31" s="20">
        <f t="shared" si="1"/>
        <v>9.26654848111535</v>
      </c>
    </row>
    <row r="32" spans="1:7" ht="22.5" customHeight="1">
      <c r="A32" s="46" t="s">
        <v>76</v>
      </c>
      <c r="B32" s="45"/>
      <c r="C32" s="45"/>
      <c r="D32" s="45"/>
      <c r="E32" s="45">
        <v>1935</v>
      </c>
      <c r="F32" s="45">
        <f t="shared" si="5"/>
        <v>-1935</v>
      </c>
      <c r="G32" s="20"/>
    </row>
    <row r="33" spans="1:7" ht="22.5" customHeight="1">
      <c r="A33" s="46" t="s">
        <v>162</v>
      </c>
      <c r="B33" s="45">
        <v>10000</v>
      </c>
      <c r="C33" s="45">
        <v>10000</v>
      </c>
      <c r="D33" s="45"/>
      <c r="E33" s="45"/>
      <c r="F33" s="45">
        <f t="shared" si="5"/>
        <v>10000</v>
      </c>
      <c r="G33" s="20"/>
    </row>
    <row r="34" spans="1:7" ht="22.5" customHeight="1">
      <c r="A34" s="46" t="s">
        <v>362</v>
      </c>
      <c r="B34" s="45"/>
      <c r="C34" s="45">
        <v>53520</v>
      </c>
      <c r="D34" s="45"/>
      <c r="E34" s="45">
        <v>162952</v>
      </c>
      <c r="F34" s="45">
        <f t="shared" si="5"/>
        <v>-109432</v>
      </c>
      <c r="G34" s="20">
        <f t="shared" si="1"/>
        <v>-67.15597231086456</v>
      </c>
    </row>
    <row r="35" spans="1:7" ht="22.5" customHeight="1">
      <c r="A35" s="46" t="s">
        <v>163</v>
      </c>
      <c r="B35" s="45"/>
      <c r="C35" s="45">
        <v>4051</v>
      </c>
      <c r="D35" s="45"/>
      <c r="E35" s="45">
        <v>4550</v>
      </c>
      <c r="F35" s="45">
        <f t="shared" si="5"/>
        <v>-499</v>
      </c>
      <c r="G35" s="20">
        <f t="shared" si="1"/>
        <v>-10.967032967032967</v>
      </c>
    </row>
    <row r="36" spans="1:7" s="23" customFormat="1" ht="22.5" customHeight="1">
      <c r="A36" s="47" t="s">
        <v>77</v>
      </c>
      <c r="B36" s="45">
        <f>SUM(B31:B35)</f>
        <v>36840</v>
      </c>
      <c r="C36" s="45">
        <f>C31+C32+C33+C34+C35</f>
        <v>103936</v>
      </c>
      <c r="D36" s="45"/>
      <c r="E36" s="45">
        <v>202718</v>
      </c>
      <c r="F36" s="45">
        <f t="shared" si="5"/>
        <v>-98782</v>
      </c>
      <c r="G36" s="20">
        <f t="shared" si="1"/>
        <v>-48.72877593504277</v>
      </c>
    </row>
  </sheetData>
  <sheetProtection/>
  <mergeCells count="6">
    <mergeCell ref="A2:G2"/>
    <mergeCell ref="A4:A5"/>
    <mergeCell ref="B4:B5"/>
    <mergeCell ref="C4:D4"/>
    <mergeCell ref="E4:G4"/>
    <mergeCell ref="F3:G3"/>
  </mergeCells>
  <printOptions/>
  <pageMargins left="0.62" right="0.32" top="0.41" bottom="0.28" header="0.42" footer="0.31496062992125984"/>
  <pageSetup horizontalDpi="180" verticalDpi="18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xSplit="1" ySplit="5" topLeftCell="B21" activePane="bottomRight" state="frozen"/>
      <selection pane="topLeft" activeCell="J17" sqref="J17"/>
      <selection pane="topRight" activeCell="J17" sqref="J17"/>
      <selection pane="bottomLeft" activeCell="J17" sqref="J17"/>
      <selection pane="bottomRight" activeCell="J9" sqref="J9"/>
    </sheetView>
  </sheetViews>
  <sheetFormatPr defaultColWidth="9.00390625" defaultRowHeight="14.25"/>
  <cols>
    <col min="1" max="1" width="30.375" style="1" customWidth="1"/>
    <col min="2" max="2" width="10.875" style="9" customWidth="1"/>
    <col min="3" max="6" width="9.00390625" style="9" customWidth="1"/>
    <col min="7" max="7" width="9.50390625" style="9" customWidth="1"/>
    <col min="8" max="16384" width="9.00390625" style="1" customWidth="1"/>
  </cols>
  <sheetData>
    <row r="1" ht="14.25">
      <c r="A1" s="49" t="s">
        <v>550</v>
      </c>
    </row>
    <row r="2" spans="1:7" ht="32.25" customHeight="1">
      <c r="A2" s="157" t="s">
        <v>553</v>
      </c>
      <c r="B2" s="157"/>
      <c r="C2" s="157"/>
      <c r="D2" s="157"/>
      <c r="E2" s="157"/>
      <c r="F2" s="157"/>
      <c r="G2" s="157"/>
    </row>
    <row r="3" spans="1:7" ht="18.75">
      <c r="A3" s="7"/>
      <c r="B3" s="17"/>
      <c r="C3" s="17"/>
      <c r="D3" s="17"/>
      <c r="E3" s="17"/>
      <c r="F3" s="159" t="s">
        <v>2</v>
      </c>
      <c r="G3" s="159"/>
    </row>
    <row r="4" spans="1:7" s="22" customFormat="1" ht="18.75" customHeight="1">
      <c r="A4" s="158" t="s">
        <v>57</v>
      </c>
      <c r="B4" s="158" t="s">
        <v>58</v>
      </c>
      <c r="C4" s="158" t="s">
        <v>8</v>
      </c>
      <c r="D4" s="158"/>
      <c r="E4" s="158" t="s">
        <v>59</v>
      </c>
      <c r="F4" s="158"/>
      <c r="G4" s="158"/>
    </row>
    <row r="5" spans="1:7" s="22" customFormat="1" ht="33" customHeight="1">
      <c r="A5" s="158"/>
      <c r="B5" s="158"/>
      <c r="C5" s="139" t="s">
        <v>4</v>
      </c>
      <c r="D5" s="139" t="s">
        <v>60</v>
      </c>
      <c r="E5" s="139" t="s">
        <v>10</v>
      </c>
      <c r="F5" s="139" t="s">
        <v>11</v>
      </c>
      <c r="G5" s="139" t="s">
        <v>1</v>
      </c>
    </row>
    <row r="6" spans="1:8" ht="22.5" customHeight="1">
      <c r="A6" s="44" t="s">
        <v>83</v>
      </c>
      <c r="B6" s="45">
        <v>47</v>
      </c>
      <c r="C6" s="45"/>
      <c r="D6" s="19">
        <f>SUM(100*C6/B6)</f>
        <v>0</v>
      </c>
      <c r="E6" s="45">
        <v>525</v>
      </c>
      <c r="F6" s="18">
        <f>SUM(C6-E6)</f>
        <v>-525</v>
      </c>
      <c r="G6" s="20">
        <f>SUM(100*F6/E6)</f>
        <v>-100</v>
      </c>
      <c r="H6" s="49"/>
    </row>
    <row r="7" spans="1:8" ht="22.5" customHeight="1">
      <c r="A7" s="21" t="s">
        <v>78</v>
      </c>
      <c r="B7" s="18">
        <v>700</v>
      </c>
      <c r="C7" s="18">
        <v>720</v>
      </c>
      <c r="D7" s="19">
        <f aca="true" t="shared" si="0" ref="D7:D13">SUM(100*C7/B7)</f>
        <v>102.85714285714286</v>
      </c>
      <c r="E7" s="18">
        <v>1100</v>
      </c>
      <c r="F7" s="18">
        <f>SUM(C7-E7)</f>
        <v>-380</v>
      </c>
      <c r="G7" s="20">
        <f aca="true" t="shared" si="1" ref="G7:G37">SUM(100*F7/E7)</f>
        <v>-34.54545454545455</v>
      </c>
      <c r="H7" s="49"/>
    </row>
    <row r="8" spans="1:8" ht="22.5" customHeight="1">
      <c r="A8" s="21" t="s">
        <v>79</v>
      </c>
      <c r="B8" s="18">
        <v>108</v>
      </c>
      <c r="C8" s="18">
        <v>108</v>
      </c>
      <c r="D8" s="19">
        <f t="shared" si="0"/>
        <v>100</v>
      </c>
      <c r="E8" s="18">
        <v>42</v>
      </c>
      <c r="F8" s="18">
        <f>SUM(C8-E8)</f>
        <v>66</v>
      </c>
      <c r="G8" s="20">
        <f t="shared" si="1"/>
        <v>157.14285714285714</v>
      </c>
      <c r="H8" s="49"/>
    </row>
    <row r="9" spans="1:8" ht="22.5" customHeight="1">
      <c r="A9" s="44" t="s">
        <v>80</v>
      </c>
      <c r="B9" s="45">
        <v>218</v>
      </c>
      <c r="C9" s="45">
        <v>234</v>
      </c>
      <c r="D9" s="19">
        <f t="shared" si="0"/>
        <v>107.33944954128441</v>
      </c>
      <c r="E9" s="45">
        <v>224</v>
      </c>
      <c r="F9" s="18">
        <f>SUM(C9-E9)</f>
        <v>10</v>
      </c>
      <c r="G9" s="20">
        <f t="shared" si="1"/>
        <v>4.464285714285714</v>
      </c>
      <c r="H9" s="49"/>
    </row>
    <row r="10" spans="1:8" ht="22.5" customHeight="1">
      <c r="A10" s="21" t="s">
        <v>81</v>
      </c>
      <c r="B10" s="18">
        <v>31549</v>
      </c>
      <c r="C10" s="18">
        <v>31736</v>
      </c>
      <c r="D10" s="19">
        <f t="shared" si="0"/>
        <v>100.59272877111795</v>
      </c>
      <c r="E10" s="18">
        <v>16866</v>
      </c>
      <c r="F10" s="18">
        <f>SUM(C10-E10)</f>
        <v>14870</v>
      </c>
      <c r="G10" s="20">
        <f t="shared" si="1"/>
        <v>88.16554013992648</v>
      </c>
      <c r="H10" s="49"/>
    </row>
    <row r="11" spans="1:8" ht="22.5" customHeight="1">
      <c r="A11" s="21" t="s">
        <v>61</v>
      </c>
      <c r="B11" s="18">
        <v>730</v>
      </c>
      <c r="C11" s="18">
        <v>788</v>
      </c>
      <c r="D11" s="19">
        <f t="shared" si="0"/>
        <v>107.94520547945206</v>
      </c>
      <c r="E11" s="18">
        <v>771</v>
      </c>
      <c r="F11" s="18">
        <v>405</v>
      </c>
      <c r="G11" s="20">
        <f t="shared" si="1"/>
        <v>52.52918287937743</v>
      </c>
      <c r="H11" s="49"/>
    </row>
    <row r="12" spans="1:8" ht="22.5" customHeight="1">
      <c r="A12" s="44" t="s">
        <v>82</v>
      </c>
      <c r="B12" s="45">
        <v>900</v>
      </c>
      <c r="C12" s="45">
        <v>902</v>
      </c>
      <c r="D12" s="19">
        <f t="shared" si="0"/>
        <v>100.22222222222223</v>
      </c>
      <c r="E12" s="45">
        <v>1750</v>
      </c>
      <c r="F12" s="18">
        <f>SUM(C12-E12)</f>
        <v>-848</v>
      </c>
      <c r="G12" s="20">
        <f t="shared" si="1"/>
        <v>-48.457142857142856</v>
      </c>
      <c r="H12" s="49"/>
    </row>
    <row r="13" spans="1:8" ht="22.5" customHeight="1">
      <c r="A13" s="46" t="s">
        <v>383</v>
      </c>
      <c r="B13" s="45">
        <v>2500</v>
      </c>
      <c r="C13" s="45">
        <v>3200</v>
      </c>
      <c r="D13" s="19">
        <f t="shared" si="0"/>
        <v>128</v>
      </c>
      <c r="E13" s="45">
        <v>2936</v>
      </c>
      <c r="F13" s="45">
        <f>SUM(C13-E13)</f>
        <v>264</v>
      </c>
      <c r="G13" s="20">
        <f t="shared" si="1"/>
        <v>8.991825613079019</v>
      </c>
      <c r="H13" s="49"/>
    </row>
    <row r="14" spans="1:8" ht="22.5" customHeight="1">
      <c r="A14" s="46" t="s">
        <v>384</v>
      </c>
      <c r="B14" s="45"/>
      <c r="C14" s="45">
        <v>28</v>
      </c>
      <c r="D14" s="19"/>
      <c r="E14" s="45">
        <v>158</v>
      </c>
      <c r="F14" s="45">
        <f>SUM(C14-E14)</f>
        <v>-130</v>
      </c>
      <c r="G14" s="20">
        <f t="shared" si="1"/>
        <v>-82.27848101265823</v>
      </c>
      <c r="H14" s="49"/>
    </row>
    <row r="15" spans="1:8" s="23" customFormat="1" ht="22.5" customHeight="1">
      <c r="A15" s="47" t="s">
        <v>62</v>
      </c>
      <c r="B15" s="18">
        <f>SUM(B6:B14)</f>
        <v>36752</v>
      </c>
      <c r="C15" s="18">
        <f>SUM(C6:C14)</f>
        <v>37716</v>
      </c>
      <c r="D15" s="19">
        <f>SUM(100*C15/B15)</f>
        <v>102.62298650413582</v>
      </c>
      <c r="E15" s="18">
        <v>24372</v>
      </c>
      <c r="F15" s="18">
        <f aca="true" t="shared" si="2" ref="F15:F20">C15-E15</f>
        <v>13344</v>
      </c>
      <c r="G15" s="20">
        <f t="shared" si="1"/>
        <v>54.75135401280158</v>
      </c>
      <c r="H15" s="49"/>
    </row>
    <row r="16" spans="1:8" ht="22.5" customHeight="1">
      <c r="A16" s="46" t="s">
        <v>63</v>
      </c>
      <c r="B16" s="45"/>
      <c r="C16" s="45">
        <v>4550</v>
      </c>
      <c r="D16" s="19"/>
      <c r="E16" s="45">
        <v>21107</v>
      </c>
      <c r="F16" s="45">
        <f t="shared" si="2"/>
        <v>-16557</v>
      </c>
      <c r="G16" s="20">
        <f t="shared" si="1"/>
        <v>-78.44317051215236</v>
      </c>
      <c r="H16" s="49"/>
    </row>
    <row r="17" spans="1:8" ht="22.5" customHeight="1">
      <c r="A17" s="46" t="s">
        <v>64</v>
      </c>
      <c r="B17" s="45">
        <v>88</v>
      </c>
      <c r="C17" s="45">
        <v>4100</v>
      </c>
      <c r="D17" s="19"/>
      <c r="E17" s="45">
        <v>5302</v>
      </c>
      <c r="F17" s="45">
        <f t="shared" si="2"/>
        <v>-1202</v>
      </c>
      <c r="G17" s="20">
        <f t="shared" si="1"/>
        <v>-22.670690305545076</v>
      </c>
      <c r="H17" s="49"/>
    </row>
    <row r="18" spans="1:8" ht="22.5" customHeight="1">
      <c r="A18" s="46" t="s">
        <v>65</v>
      </c>
      <c r="B18" s="45"/>
      <c r="C18" s="45">
        <v>4050</v>
      </c>
      <c r="D18" s="19"/>
      <c r="E18" s="136"/>
      <c r="F18" s="136">
        <f t="shared" si="2"/>
        <v>4050</v>
      </c>
      <c r="G18" s="20"/>
      <c r="H18" s="49"/>
    </row>
    <row r="19" spans="1:8" ht="22.5" customHeight="1">
      <c r="A19" s="46" t="s">
        <v>360</v>
      </c>
      <c r="B19" s="45"/>
      <c r="C19" s="45">
        <v>53520</v>
      </c>
      <c r="D19" s="19"/>
      <c r="E19" s="136">
        <v>151937</v>
      </c>
      <c r="F19" s="136">
        <f t="shared" si="2"/>
        <v>-98417</v>
      </c>
      <c r="G19" s="20">
        <f t="shared" si="1"/>
        <v>-64.77487379637613</v>
      </c>
      <c r="H19" s="49"/>
    </row>
    <row r="20" spans="1:8" s="23" customFormat="1" ht="22.5" customHeight="1">
      <c r="A20" s="47" t="s">
        <v>66</v>
      </c>
      <c r="B20" s="45">
        <f>SUM(B15:B19)</f>
        <v>36840</v>
      </c>
      <c r="C20" s="45">
        <f>SUM(C15:C19)</f>
        <v>103936</v>
      </c>
      <c r="D20" s="19">
        <f>SUM(100*C20/B20)</f>
        <v>282.128121606949</v>
      </c>
      <c r="E20" s="136">
        <v>202718</v>
      </c>
      <c r="F20" s="45">
        <f t="shared" si="2"/>
        <v>-98782</v>
      </c>
      <c r="G20" s="20">
        <f t="shared" si="1"/>
        <v>-48.72877593504277</v>
      </c>
      <c r="H20" s="49"/>
    </row>
    <row r="21" spans="1:8" ht="22.5" customHeight="1">
      <c r="A21" s="46" t="s">
        <v>67</v>
      </c>
      <c r="B21" s="45"/>
      <c r="C21" s="45"/>
      <c r="D21" s="19"/>
      <c r="E21" s="45"/>
      <c r="F21" s="45">
        <f>C21-E21</f>
        <v>0</v>
      </c>
      <c r="G21" s="20"/>
      <c r="H21" s="49"/>
    </row>
    <row r="22" spans="1:8" ht="22.5" customHeight="1">
      <c r="A22" s="62" t="s">
        <v>450</v>
      </c>
      <c r="B22" s="45">
        <v>88</v>
      </c>
      <c r="C22" s="45">
        <v>258</v>
      </c>
      <c r="D22" s="19"/>
      <c r="E22" s="45"/>
      <c r="F22" s="45">
        <f aca="true" t="shared" si="3" ref="F22:F37">C22-E22</f>
        <v>258</v>
      </c>
      <c r="G22" s="20"/>
      <c r="H22" s="49"/>
    </row>
    <row r="23" spans="1:8" ht="22.5" customHeight="1">
      <c r="A23" s="46" t="s">
        <v>68</v>
      </c>
      <c r="B23" s="45"/>
      <c r="C23" s="45">
        <v>1173</v>
      </c>
      <c r="D23" s="19"/>
      <c r="E23" s="45">
        <v>914</v>
      </c>
      <c r="F23" s="45">
        <f t="shared" si="3"/>
        <v>259</v>
      </c>
      <c r="G23" s="20">
        <f t="shared" si="1"/>
        <v>28.336980306345733</v>
      </c>
      <c r="H23" s="49"/>
    </row>
    <row r="24" spans="1:8" ht="22.5" customHeight="1">
      <c r="A24" s="46" t="s">
        <v>69</v>
      </c>
      <c r="B24" s="45">
        <v>25975</v>
      </c>
      <c r="C24" s="45">
        <v>25098</v>
      </c>
      <c r="D24" s="19">
        <f aca="true" t="shared" si="4" ref="D24:D31">SUM(100*C24/B24)</f>
        <v>96.62367661212704</v>
      </c>
      <c r="E24" s="45">
        <v>26049</v>
      </c>
      <c r="F24" s="45">
        <f t="shared" si="3"/>
        <v>-951</v>
      </c>
      <c r="G24" s="20">
        <f t="shared" si="1"/>
        <v>-3.650811931360129</v>
      </c>
      <c r="H24" s="49"/>
    </row>
    <row r="25" spans="1:8" ht="22.5" customHeight="1">
      <c r="A25" s="46" t="s">
        <v>70</v>
      </c>
      <c r="B25" s="45"/>
      <c r="C25" s="45">
        <v>1469</v>
      </c>
      <c r="D25" s="19"/>
      <c r="E25" s="45">
        <v>2030</v>
      </c>
      <c r="F25" s="45">
        <f t="shared" si="3"/>
        <v>-561</v>
      </c>
      <c r="G25" s="20">
        <f t="shared" si="1"/>
        <v>-27.635467980295566</v>
      </c>
      <c r="H25" s="49"/>
    </row>
    <row r="26" spans="1:8" ht="22.5" customHeight="1">
      <c r="A26" s="46" t="s">
        <v>71</v>
      </c>
      <c r="B26" s="45"/>
      <c r="C26" s="45"/>
      <c r="D26" s="19"/>
      <c r="E26" s="45"/>
      <c r="F26" s="45">
        <f t="shared" si="3"/>
        <v>0</v>
      </c>
      <c r="G26" s="20"/>
      <c r="H26" s="49"/>
    </row>
    <row r="27" spans="1:8" ht="22.5" customHeight="1">
      <c r="A27" s="46" t="s">
        <v>72</v>
      </c>
      <c r="B27" s="45">
        <v>47</v>
      </c>
      <c r="C27" s="45">
        <v>415</v>
      </c>
      <c r="D27" s="19">
        <f t="shared" si="4"/>
        <v>882.9787234042553</v>
      </c>
      <c r="E27" s="45">
        <v>508</v>
      </c>
      <c r="F27" s="45">
        <f t="shared" si="3"/>
        <v>-93</v>
      </c>
      <c r="G27" s="20">
        <f t="shared" si="1"/>
        <v>-18.30708661417323</v>
      </c>
      <c r="H27" s="49"/>
    </row>
    <row r="28" spans="1:8" ht="22.5" customHeight="1">
      <c r="A28" s="46" t="s">
        <v>73</v>
      </c>
      <c r="B28" s="45"/>
      <c r="C28" s="45">
        <v>58</v>
      </c>
      <c r="D28" s="19"/>
      <c r="E28" s="45"/>
      <c r="F28" s="45">
        <f t="shared" si="3"/>
        <v>58</v>
      </c>
      <c r="G28" s="20"/>
      <c r="H28" s="49"/>
    </row>
    <row r="29" spans="1:8" ht="22.5" customHeight="1">
      <c r="A29" s="46" t="s">
        <v>33</v>
      </c>
      <c r="B29" s="45">
        <v>730</v>
      </c>
      <c r="C29" s="45">
        <v>750</v>
      </c>
      <c r="D29" s="19">
        <f t="shared" si="4"/>
        <v>102.73972602739725</v>
      </c>
      <c r="E29" s="45">
        <v>1735</v>
      </c>
      <c r="F29" s="45">
        <f t="shared" si="3"/>
        <v>-985</v>
      </c>
      <c r="G29" s="20">
        <f t="shared" si="1"/>
        <v>-56.77233429394813</v>
      </c>
      <c r="H29" s="49"/>
    </row>
    <row r="30" spans="1:8" ht="22.5" customHeight="1">
      <c r="A30" s="46" t="s">
        <v>361</v>
      </c>
      <c r="B30" s="45"/>
      <c r="C30" s="45">
        <v>6217</v>
      </c>
      <c r="D30" s="19"/>
      <c r="E30" s="45">
        <v>2045</v>
      </c>
      <c r="F30" s="45">
        <f t="shared" si="3"/>
        <v>4172</v>
      </c>
      <c r="G30" s="20">
        <f t="shared" si="1"/>
        <v>204.00977995110026</v>
      </c>
      <c r="H30" s="49"/>
    </row>
    <row r="31" spans="1:8" s="23" customFormat="1" ht="22.5" customHeight="1">
      <c r="A31" s="47" t="s">
        <v>75</v>
      </c>
      <c r="B31" s="45">
        <f>SUM(B21:B30)</f>
        <v>26840</v>
      </c>
      <c r="C31" s="45">
        <f>SUM(C21:C30)</f>
        <v>35438</v>
      </c>
      <c r="D31" s="19">
        <f t="shared" si="4"/>
        <v>132.0342771982116</v>
      </c>
      <c r="E31" s="45">
        <v>33281</v>
      </c>
      <c r="F31" s="45">
        <f t="shared" si="3"/>
        <v>2157</v>
      </c>
      <c r="G31" s="20">
        <f t="shared" si="1"/>
        <v>6.481175445449355</v>
      </c>
      <c r="H31" s="49"/>
    </row>
    <row r="32" spans="1:8" ht="22.5" customHeight="1">
      <c r="A32" s="46" t="s">
        <v>76</v>
      </c>
      <c r="B32" s="45"/>
      <c r="C32" s="45"/>
      <c r="D32" s="45"/>
      <c r="E32" s="45">
        <v>1935</v>
      </c>
      <c r="F32" s="45">
        <f t="shared" si="3"/>
        <v>-1935</v>
      </c>
      <c r="G32" s="20">
        <f t="shared" si="1"/>
        <v>-100</v>
      </c>
      <c r="H32" s="49"/>
    </row>
    <row r="33" spans="1:8" ht="22.5" customHeight="1">
      <c r="A33" s="62" t="s">
        <v>451</v>
      </c>
      <c r="B33" s="45"/>
      <c r="C33" s="45">
        <v>927</v>
      </c>
      <c r="D33" s="45"/>
      <c r="E33" s="45">
        <v>2731</v>
      </c>
      <c r="F33" s="45">
        <f t="shared" si="3"/>
        <v>-1804</v>
      </c>
      <c r="G33" s="20">
        <f t="shared" si="1"/>
        <v>-66.0563896008788</v>
      </c>
      <c r="H33" s="49"/>
    </row>
    <row r="34" spans="1:8" ht="22.5" customHeight="1">
      <c r="A34" s="46" t="s">
        <v>162</v>
      </c>
      <c r="B34" s="45">
        <v>10000</v>
      </c>
      <c r="C34" s="45">
        <v>10000</v>
      </c>
      <c r="D34" s="45"/>
      <c r="E34" s="45"/>
      <c r="F34" s="45">
        <f t="shared" si="3"/>
        <v>10000</v>
      </c>
      <c r="G34" s="20"/>
      <c r="H34" s="49"/>
    </row>
    <row r="35" spans="1:8" ht="22.5" customHeight="1">
      <c r="A35" s="46" t="s">
        <v>362</v>
      </c>
      <c r="B35" s="45"/>
      <c r="C35" s="45">
        <v>53520</v>
      </c>
      <c r="D35" s="45"/>
      <c r="E35" s="45">
        <v>162952</v>
      </c>
      <c r="F35" s="45">
        <f t="shared" si="3"/>
        <v>-109432</v>
      </c>
      <c r="G35" s="20">
        <f t="shared" si="1"/>
        <v>-67.15597231086456</v>
      </c>
      <c r="H35" s="49"/>
    </row>
    <row r="36" spans="1:8" ht="22.5" customHeight="1">
      <c r="A36" s="46" t="s">
        <v>163</v>
      </c>
      <c r="B36" s="45"/>
      <c r="C36" s="45">
        <v>4051</v>
      </c>
      <c r="D36" s="45"/>
      <c r="E36" s="45">
        <v>4550</v>
      </c>
      <c r="F36" s="45">
        <f t="shared" si="3"/>
        <v>-499</v>
      </c>
      <c r="G36" s="20">
        <f t="shared" si="1"/>
        <v>-10.967032967032967</v>
      </c>
      <c r="H36" s="49"/>
    </row>
    <row r="37" spans="1:8" s="23" customFormat="1" ht="22.5" customHeight="1">
      <c r="A37" s="47" t="s">
        <v>77</v>
      </c>
      <c r="B37" s="45">
        <f>SUM(B31:B36)</f>
        <v>36840</v>
      </c>
      <c r="C37" s="45">
        <f>SUM(C31:C36)</f>
        <v>103936</v>
      </c>
      <c r="D37" s="45"/>
      <c r="E37" s="45">
        <v>202718</v>
      </c>
      <c r="F37" s="45">
        <f t="shared" si="3"/>
        <v>-98782</v>
      </c>
      <c r="G37" s="20">
        <f t="shared" si="1"/>
        <v>-48.72877593504277</v>
      </c>
      <c r="H37" s="49"/>
    </row>
  </sheetData>
  <sheetProtection/>
  <mergeCells count="6">
    <mergeCell ref="A2:G2"/>
    <mergeCell ref="F3:G3"/>
    <mergeCell ref="A4:A5"/>
    <mergeCell ref="B4:B5"/>
    <mergeCell ref="C4:D4"/>
    <mergeCell ref="E4:G4"/>
  </mergeCells>
  <printOptions/>
  <pageMargins left="0.98" right="0.32" top="0.41" bottom="0.28" header="0.42" footer="0.31496062992125984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zoomScale="70" zoomScaleNormal="70" zoomScalePageLayoutView="0" workbookViewId="0" topLeftCell="A22">
      <selection activeCell="D19" sqref="D19"/>
    </sheetView>
  </sheetViews>
  <sheetFormatPr defaultColWidth="9.00390625" defaultRowHeight="14.25"/>
  <cols>
    <col min="1" max="1" width="37.50390625" style="15" customWidth="1"/>
    <col min="2" max="2" width="14.50390625" style="1" customWidth="1"/>
    <col min="3" max="3" width="10.875" style="1" customWidth="1"/>
    <col min="4" max="4" width="18.625" style="1" customWidth="1"/>
    <col min="5" max="5" width="11.125" style="1" customWidth="1"/>
    <col min="6" max="6" width="13.625" style="1" customWidth="1"/>
    <col min="7" max="16384" width="9.00390625" style="1" customWidth="1"/>
  </cols>
  <sheetData>
    <row r="1" ht="19.5" customHeight="1">
      <c r="A1" s="131" t="s">
        <v>543</v>
      </c>
    </row>
    <row r="2" spans="1:6" s="2" customFormat="1" ht="31.5" customHeight="1">
      <c r="A2" s="146" t="s">
        <v>452</v>
      </c>
      <c r="B2" s="147"/>
      <c r="C2" s="147"/>
      <c r="D2" s="147"/>
      <c r="E2" s="147"/>
      <c r="F2" s="147"/>
    </row>
    <row r="3" spans="1:6" s="5" customFormat="1" ht="18" customHeight="1">
      <c r="A3" s="13"/>
      <c r="E3" s="162" t="s">
        <v>155</v>
      </c>
      <c r="F3" s="162"/>
    </row>
    <row r="4" spans="1:6" s="3" customFormat="1" ht="23.25" customHeight="1">
      <c r="A4" s="154" t="s">
        <v>0</v>
      </c>
      <c r="B4" s="160" t="s">
        <v>9</v>
      </c>
      <c r="C4" s="148" t="s">
        <v>167</v>
      </c>
      <c r="D4" s="161" t="s">
        <v>555</v>
      </c>
      <c r="E4" s="160" t="s">
        <v>168</v>
      </c>
      <c r="F4" s="160" t="s">
        <v>169</v>
      </c>
    </row>
    <row r="5" spans="1:6" s="3" customFormat="1" ht="18.75" customHeight="1">
      <c r="A5" s="155"/>
      <c r="B5" s="160"/>
      <c r="C5" s="148"/>
      <c r="D5" s="160"/>
      <c r="E5" s="160"/>
      <c r="F5" s="160"/>
    </row>
    <row r="6" spans="1:6" s="4" customFormat="1" ht="21" customHeight="1">
      <c r="A6" s="8" t="s">
        <v>35</v>
      </c>
      <c r="B6" s="10">
        <f>SUM(B7,B23)</f>
        <v>158378</v>
      </c>
      <c r="C6" s="10">
        <f>C7+C23</f>
        <v>176108</v>
      </c>
      <c r="D6" s="10">
        <f>D7+D23</f>
        <v>158460</v>
      </c>
      <c r="E6" s="32">
        <f>D6-C6</f>
        <v>-17648</v>
      </c>
      <c r="F6" s="32"/>
    </row>
    <row r="7" spans="1:6" s="4" customFormat="1" ht="21" customHeight="1">
      <c r="A7" s="6" t="s">
        <v>34</v>
      </c>
      <c r="B7" s="10">
        <f>SUM(B8:B22)-B9</f>
        <v>100120</v>
      </c>
      <c r="C7" s="10">
        <v>100313</v>
      </c>
      <c r="D7" s="10">
        <v>100167</v>
      </c>
      <c r="E7" s="32">
        <f aca="true" t="shared" si="0" ref="E7:E52">D7-C7</f>
        <v>-146</v>
      </c>
      <c r="F7" s="32"/>
    </row>
    <row r="8" spans="1:6" s="4" customFormat="1" ht="18.75" customHeight="1">
      <c r="A8" s="6" t="s">
        <v>36</v>
      </c>
      <c r="B8" s="10">
        <v>41420</v>
      </c>
      <c r="C8" s="10">
        <v>46211</v>
      </c>
      <c r="D8" s="10">
        <v>44914</v>
      </c>
      <c r="E8" s="32">
        <f t="shared" si="0"/>
        <v>-1297</v>
      </c>
      <c r="F8" s="32"/>
    </row>
    <row r="9" spans="1:6" s="4" customFormat="1" ht="18.75" customHeight="1">
      <c r="A9" s="6" t="s">
        <v>38</v>
      </c>
      <c r="B9" s="10">
        <v>11200</v>
      </c>
      <c r="C9" s="10">
        <v>12720</v>
      </c>
      <c r="D9" s="10">
        <v>17200</v>
      </c>
      <c r="E9" s="32">
        <f t="shared" si="0"/>
        <v>4480</v>
      </c>
      <c r="F9" s="32"/>
    </row>
    <row r="10" spans="1:6" s="4" customFormat="1" ht="18.75" customHeight="1">
      <c r="A10" s="6" t="s">
        <v>37</v>
      </c>
      <c r="B10" s="10">
        <v>0</v>
      </c>
      <c r="C10" s="10">
        <v>196</v>
      </c>
      <c r="D10" s="10">
        <v>206</v>
      </c>
      <c r="E10" s="32">
        <f t="shared" si="0"/>
        <v>10</v>
      </c>
      <c r="F10" s="32"/>
    </row>
    <row r="11" spans="1:6" s="4" customFormat="1" ht="18.75" customHeight="1">
      <c r="A11" s="6" t="s">
        <v>39</v>
      </c>
      <c r="B11" s="10">
        <v>9135</v>
      </c>
      <c r="C11" s="10">
        <v>11069</v>
      </c>
      <c r="D11" s="10">
        <v>10973</v>
      </c>
      <c r="E11" s="32">
        <f t="shared" si="0"/>
        <v>-96</v>
      </c>
      <c r="F11" s="32"/>
    </row>
    <row r="12" spans="1:6" s="4" customFormat="1" ht="20.25" customHeight="1">
      <c r="A12" s="6" t="s">
        <v>40</v>
      </c>
      <c r="B12" s="10">
        <v>4400</v>
      </c>
      <c r="C12" s="10">
        <v>4436</v>
      </c>
      <c r="D12" s="10">
        <v>4100</v>
      </c>
      <c r="E12" s="32">
        <f t="shared" si="0"/>
        <v>-336</v>
      </c>
      <c r="F12" s="32"/>
    </row>
    <row r="13" spans="1:6" s="4" customFormat="1" ht="21" customHeight="1">
      <c r="A13" s="6" t="s">
        <v>41</v>
      </c>
      <c r="B13" s="10">
        <v>3200</v>
      </c>
      <c r="C13" s="10">
        <v>2100</v>
      </c>
      <c r="D13" s="10">
        <v>2100</v>
      </c>
      <c r="E13" s="32">
        <f t="shared" si="0"/>
        <v>0</v>
      </c>
      <c r="F13" s="32"/>
    </row>
    <row r="14" spans="1:6" s="4" customFormat="1" ht="21" customHeight="1">
      <c r="A14" s="6" t="s">
        <v>42</v>
      </c>
      <c r="B14" s="10">
        <v>7000</v>
      </c>
      <c r="C14" s="10">
        <v>6749</v>
      </c>
      <c r="D14" s="10">
        <v>7000</v>
      </c>
      <c r="E14" s="32">
        <f t="shared" si="0"/>
        <v>251</v>
      </c>
      <c r="F14" s="32"/>
    </row>
    <row r="15" spans="1:6" s="4" customFormat="1" ht="21" customHeight="1">
      <c r="A15" s="6" t="s">
        <v>43</v>
      </c>
      <c r="B15" s="10">
        <v>6010</v>
      </c>
      <c r="C15" s="10">
        <v>4707</v>
      </c>
      <c r="D15" s="10">
        <v>5000</v>
      </c>
      <c r="E15" s="32">
        <f t="shared" si="0"/>
        <v>293</v>
      </c>
      <c r="F15" s="32"/>
    </row>
    <row r="16" spans="1:6" s="4" customFormat="1" ht="21" customHeight="1">
      <c r="A16" s="6" t="s">
        <v>44</v>
      </c>
      <c r="B16" s="10">
        <v>1522</v>
      </c>
      <c r="C16" s="10">
        <v>1337</v>
      </c>
      <c r="D16" s="10">
        <v>1500</v>
      </c>
      <c r="E16" s="32">
        <f t="shared" si="0"/>
        <v>163</v>
      </c>
      <c r="F16" s="32"/>
    </row>
    <row r="17" spans="1:6" s="4" customFormat="1" ht="21" customHeight="1">
      <c r="A17" s="6" t="s">
        <v>45</v>
      </c>
      <c r="B17" s="10">
        <v>5622</v>
      </c>
      <c r="C17" s="10">
        <v>5140</v>
      </c>
      <c r="D17" s="10">
        <v>4500</v>
      </c>
      <c r="E17" s="32">
        <f t="shared" si="0"/>
        <v>-640</v>
      </c>
      <c r="F17" s="32"/>
    </row>
    <row r="18" spans="1:6" s="4" customFormat="1" ht="21" customHeight="1">
      <c r="A18" s="6" t="s">
        <v>46</v>
      </c>
      <c r="B18" s="10">
        <v>10138</v>
      </c>
      <c r="C18" s="10">
        <v>7272</v>
      </c>
      <c r="D18" s="10">
        <v>7500</v>
      </c>
      <c r="E18" s="32">
        <f t="shared" si="0"/>
        <v>228</v>
      </c>
      <c r="F18" s="32"/>
    </row>
    <row r="19" spans="1:6" s="4" customFormat="1" ht="21" customHeight="1">
      <c r="A19" s="6" t="s">
        <v>47</v>
      </c>
      <c r="B19" s="10">
        <v>1200</v>
      </c>
      <c r="C19" s="10">
        <v>1113</v>
      </c>
      <c r="D19" s="10">
        <v>1050</v>
      </c>
      <c r="E19" s="32">
        <f t="shared" si="0"/>
        <v>-63</v>
      </c>
      <c r="F19" s="32"/>
    </row>
    <row r="20" spans="1:6" s="4" customFormat="1" ht="21" customHeight="1">
      <c r="A20" s="6" t="s">
        <v>48</v>
      </c>
      <c r="B20" s="10">
        <v>2355</v>
      </c>
      <c r="C20" s="10">
        <v>15</v>
      </c>
      <c r="D20" s="10">
        <v>1950</v>
      </c>
      <c r="E20" s="32">
        <f t="shared" si="0"/>
        <v>1935</v>
      </c>
      <c r="F20" s="32"/>
    </row>
    <row r="21" spans="1:6" s="4" customFormat="1" ht="21" customHeight="1">
      <c r="A21" s="6" t="s">
        <v>49</v>
      </c>
      <c r="B21" s="10">
        <v>5688</v>
      </c>
      <c r="C21" s="10">
        <v>7494</v>
      </c>
      <c r="D21" s="10">
        <v>6900</v>
      </c>
      <c r="E21" s="32">
        <f t="shared" si="0"/>
        <v>-594</v>
      </c>
      <c r="F21" s="32"/>
    </row>
    <row r="22" spans="1:6" s="4" customFormat="1" ht="21" customHeight="1">
      <c r="A22" s="6" t="s">
        <v>50</v>
      </c>
      <c r="B22" s="10">
        <v>2430</v>
      </c>
      <c r="C22" s="10">
        <v>2474</v>
      </c>
      <c r="D22" s="10">
        <v>2474</v>
      </c>
      <c r="E22" s="37">
        <f t="shared" si="0"/>
        <v>0</v>
      </c>
      <c r="F22" s="32"/>
    </row>
    <row r="23" spans="1:6" s="4" customFormat="1" ht="21" customHeight="1">
      <c r="A23" s="6" t="s">
        <v>6</v>
      </c>
      <c r="B23" s="10">
        <f>SUM(B24,B25:B29)</f>
        <v>58258</v>
      </c>
      <c r="C23" s="10">
        <f>C24+C25+C26+C27+C28+C29</f>
        <v>75795</v>
      </c>
      <c r="D23" s="10">
        <f>D24+D25+D26+D27+D28+D29</f>
        <v>58293</v>
      </c>
      <c r="E23" s="32">
        <f t="shared" si="0"/>
        <v>-17502</v>
      </c>
      <c r="F23" s="32"/>
    </row>
    <row r="24" spans="1:6" s="4" customFormat="1" ht="21" customHeight="1">
      <c r="A24" s="6" t="s">
        <v>51</v>
      </c>
      <c r="B24" s="10">
        <v>6896</v>
      </c>
      <c r="C24" s="10">
        <v>6594</v>
      </c>
      <c r="D24" s="10">
        <v>6600</v>
      </c>
      <c r="E24" s="32">
        <f t="shared" si="0"/>
        <v>6</v>
      </c>
      <c r="F24" s="32"/>
    </row>
    <row r="25" spans="1:6" s="4" customFormat="1" ht="21" customHeight="1">
      <c r="A25" s="6" t="s">
        <v>52</v>
      </c>
      <c r="B25" s="10">
        <v>8935</v>
      </c>
      <c r="C25" s="10">
        <v>9020</v>
      </c>
      <c r="D25" s="10">
        <v>8500</v>
      </c>
      <c r="E25" s="32">
        <f t="shared" si="0"/>
        <v>-520</v>
      </c>
      <c r="F25" s="32"/>
    </row>
    <row r="26" spans="1:6" s="4" customFormat="1" ht="18.75" customHeight="1">
      <c r="A26" s="6" t="s">
        <v>53</v>
      </c>
      <c r="B26" s="10">
        <v>2968</v>
      </c>
      <c r="C26" s="10">
        <v>2556</v>
      </c>
      <c r="D26" s="10">
        <v>4358</v>
      </c>
      <c r="E26" s="32">
        <f t="shared" si="0"/>
        <v>1802</v>
      </c>
      <c r="F26" s="32"/>
    </row>
    <row r="27" spans="1:6" s="4" customFormat="1" ht="21" customHeight="1">
      <c r="A27" s="6" t="s">
        <v>54</v>
      </c>
      <c r="B27" s="10">
        <v>20894</v>
      </c>
      <c r="C27" s="10">
        <v>36947</v>
      </c>
      <c r="D27" s="10">
        <v>20484</v>
      </c>
      <c r="E27" s="32">
        <f t="shared" si="0"/>
        <v>-16463</v>
      </c>
      <c r="F27" s="32"/>
    </row>
    <row r="28" spans="1:6" s="4" customFormat="1" ht="26.25" customHeight="1">
      <c r="A28" s="6" t="s">
        <v>164</v>
      </c>
      <c r="B28" s="10">
        <v>17565</v>
      </c>
      <c r="C28" s="10">
        <v>20620</v>
      </c>
      <c r="D28" s="10">
        <v>18351</v>
      </c>
      <c r="E28" s="32">
        <f t="shared" si="0"/>
        <v>-2269</v>
      </c>
      <c r="F28" s="32"/>
    </row>
    <row r="29" spans="1:6" s="4" customFormat="1" ht="19.5" customHeight="1">
      <c r="A29" s="6" t="s">
        <v>56</v>
      </c>
      <c r="B29" s="10">
        <v>1000</v>
      </c>
      <c r="C29" s="10">
        <v>58</v>
      </c>
      <c r="D29" s="10"/>
      <c r="E29" s="32">
        <f t="shared" si="0"/>
        <v>-58</v>
      </c>
      <c r="F29" s="32"/>
    </row>
    <row r="30" spans="1:6" s="4" customFormat="1" ht="21" customHeight="1">
      <c r="A30" s="16" t="s">
        <v>357</v>
      </c>
      <c r="B30" s="10">
        <f>SUM(B31:B52)</f>
        <v>321497</v>
      </c>
      <c r="C30" s="10">
        <f>SUM(C31:C52)</f>
        <v>291511</v>
      </c>
      <c r="D30" s="10">
        <f>SUM(D31:D53)</f>
        <v>291511</v>
      </c>
      <c r="E30" s="32">
        <f t="shared" si="0"/>
        <v>0</v>
      </c>
      <c r="F30" s="32"/>
    </row>
    <row r="31" spans="1:6" s="4" customFormat="1" ht="21" customHeight="1">
      <c r="A31" s="14" t="s">
        <v>14</v>
      </c>
      <c r="B31" s="10">
        <v>55103</v>
      </c>
      <c r="C31" s="10">
        <v>51593</v>
      </c>
      <c r="D31" s="10">
        <v>51593</v>
      </c>
      <c r="E31" s="32">
        <f t="shared" si="0"/>
        <v>0</v>
      </c>
      <c r="F31" s="32"/>
    </row>
    <row r="32" spans="1:6" s="4" customFormat="1" ht="21" customHeight="1">
      <c r="A32" s="14" t="s">
        <v>165</v>
      </c>
      <c r="B32" s="10"/>
      <c r="C32" s="10"/>
      <c r="D32" s="10"/>
      <c r="E32" s="32">
        <f t="shared" si="0"/>
        <v>0</v>
      </c>
      <c r="F32" s="32"/>
    </row>
    <row r="33" spans="1:6" s="4" customFormat="1" ht="21" customHeight="1">
      <c r="A33" s="14" t="s">
        <v>15</v>
      </c>
      <c r="B33" s="10">
        <v>471</v>
      </c>
      <c r="C33" s="10">
        <v>220</v>
      </c>
      <c r="D33" s="10">
        <v>220</v>
      </c>
      <c r="E33" s="32">
        <f t="shared" si="0"/>
        <v>0</v>
      </c>
      <c r="F33" s="32"/>
    </row>
    <row r="34" spans="1:6" s="4" customFormat="1" ht="21" customHeight="1">
      <c r="A34" s="14" t="s">
        <v>16</v>
      </c>
      <c r="B34" s="10">
        <v>13471</v>
      </c>
      <c r="C34" s="10">
        <v>13412</v>
      </c>
      <c r="D34" s="10">
        <v>13412</v>
      </c>
      <c r="E34" s="32">
        <f t="shared" si="0"/>
        <v>0</v>
      </c>
      <c r="F34" s="32"/>
    </row>
    <row r="35" spans="1:6" s="4" customFormat="1" ht="21" customHeight="1">
      <c r="A35" s="14" t="s">
        <v>17</v>
      </c>
      <c r="B35" s="10">
        <v>67746</v>
      </c>
      <c r="C35" s="10">
        <v>66490</v>
      </c>
      <c r="D35" s="10">
        <v>66490</v>
      </c>
      <c r="E35" s="32">
        <f t="shared" si="0"/>
        <v>0</v>
      </c>
      <c r="F35" s="32"/>
    </row>
    <row r="36" spans="1:6" s="4" customFormat="1" ht="21" customHeight="1">
      <c r="A36" s="14" t="s">
        <v>18</v>
      </c>
      <c r="B36" s="10">
        <v>13521</v>
      </c>
      <c r="C36" s="10">
        <v>13119</v>
      </c>
      <c r="D36" s="10">
        <v>13119</v>
      </c>
      <c r="E36" s="32">
        <f t="shared" si="0"/>
        <v>0</v>
      </c>
      <c r="F36" s="32"/>
    </row>
    <row r="37" spans="1:6" s="4" customFormat="1" ht="20.25" customHeight="1">
      <c r="A37" s="14" t="s">
        <v>19</v>
      </c>
      <c r="B37" s="10">
        <v>3080</v>
      </c>
      <c r="C37" s="10">
        <v>2474</v>
      </c>
      <c r="D37" s="10">
        <v>2474</v>
      </c>
      <c r="E37" s="32">
        <f t="shared" si="0"/>
        <v>0</v>
      </c>
      <c r="F37" s="32"/>
    </row>
    <row r="38" spans="1:6" s="4" customFormat="1" ht="21" customHeight="1">
      <c r="A38" s="14" t="s">
        <v>20</v>
      </c>
      <c r="B38" s="10">
        <v>30627</v>
      </c>
      <c r="C38" s="10">
        <v>29233</v>
      </c>
      <c r="D38" s="10">
        <v>29233</v>
      </c>
      <c r="E38" s="32">
        <f t="shared" si="0"/>
        <v>0</v>
      </c>
      <c r="F38" s="32"/>
    </row>
    <row r="39" spans="1:6" ht="21" customHeight="1">
      <c r="A39" s="14" t="s">
        <v>21</v>
      </c>
      <c r="B39" s="10">
        <v>25818</v>
      </c>
      <c r="C39" s="10">
        <v>25475</v>
      </c>
      <c r="D39" s="10">
        <v>25475</v>
      </c>
      <c r="E39" s="32">
        <f t="shared" si="0"/>
        <v>0</v>
      </c>
      <c r="F39" s="24"/>
    </row>
    <row r="40" spans="1:6" ht="20.25" customHeight="1">
      <c r="A40" s="14" t="s">
        <v>22</v>
      </c>
      <c r="B40" s="10">
        <v>8456</v>
      </c>
      <c r="C40" s="10">
        <v>7153</v>
      </c>
      <c r="D40" s="10">
        <v>7153</v>
      </c>
      <c r="E40" s="32">
        <f t="shared" si="0"/>
        <v>0</v>
      </c>
      <c r="F40" s="24"/>
    </row>
    <row r="41" spans="1:6" ht="21" customHeight="1">
      <c r="A41" s="14" t="s">
        <v>23</v>
      </c>
      <c r="B41" s="10">
        <v>16911</v>
      </c>
      <c r="C41" s="10">
        <v>16021</v>
      </c>
      <c r="D41" s="10">
        <v>16021</v>
      </c>
      <c r="E41" s="32">
        <f t="shared" si="0"/>
        <v>0</v>
      </c>
      <c r="F41" s="24"/>
    </row>
    <row r="42" spans="1:6" ht="21" customHeight="1">
      <c r="A42" s="14" t="s">
        <v>24</v>
      </c>
      <c r="B42" s="10">
        <v>41410</v>
      </c>
      <c r="C42" s="10">
        <v>31888</v>
      </c>
      <c r="D42" s="10">
        <v>31888</v>
      </c>
      <c r="E42" s="32">
        <f t="shared" si="0"/>
        <v>0</v>
      </c>
      <c r="F42" s="24"/>
    </row>
    <row r="43" spans="1:6" ht="21" customHeight="1">
      <c r="A43" s="14" t="s">
        <v>25</v>
      </c>
      <c r="B43" s="10">
        <v>14984</v>
      </c>
      <c r="C43" s="10">
        <v>9015</v>
      </c>
      <c r="D43" s="10">
        <v>9015</v>
      </c>
      <c r="E43" s="32">
        <f t="shared" si="0"/>
        <v>0</v>
      </c>
      <c r="F43" s="24"/>
    </row>
    <row r="44" spans="1:6" ht="21" customHeight="1">
      <c r="A44" s="14" t="s">
        <v>26</v>
      </c>
      <c r="B44" s="10">
        <v>5488</v>
      </c>
      <c r="C44" s="10">
        <v>5118</v>
      </c>
      <c r="D44" s="10">
        <v>5118</v>
      </c>
      <c r="E44" s="32">
        <f t="shared" si="0"/>
        <v>0</v>
      </c>
      <c r="F44" s="24"/>
    </row>
    <row r="45" spans="1:6" ht="21" customHeight="1">
      <c r="A45" s="14" t="s">
        <v>27</v>
      </c>
      <c r="B45" s="10">
        <v>5342</v>
      </c>
      <c r="C45" s="10">
        <v>2169</v>
      </c>
      <c r="D45" s="10">
        <v>2169</v>
      </c>
      <c r="E45" s="32">
        <f t="shared" si="0"/>
        <v>0</v>
      </c>
      <c r="F45" s="24"/>
    </row>
    <row r="46" spans="1:6" ht="18.75">
      <c r="A46" s="14" t="s">
        <v>28</v>
      </c>
      <c r="B46" s="10"/>
      <c r="C46" s="10"/>
      <c r="D46" s="10"/>
      <c r="E46" s="32">
        <f t="shared" si="0"/>
        <v>0</v>
      </c>
      <c r="F46" s="24"/>
    </row>
    <row r="47" spans="1:6" ht="18.75">
      <c r="A47" s="14" t="s">
        <v>166</v>
      </c>
      <c r="B47" s="10"/>
      <c r="C47" s="10"/>
      <c r="D47" s="10"/>
      <c r="E47" s="32">
        <f t="shared" si="0"/>
        <v>0</v>
      </c>
      <c r="F47" s="24"/>
    </row>
    <row r="48" spans="1:6" ht="18.75">
      <c r="A48" s="14" t="s">
        <v>29</v>
      </c>
      <c r="B48" s="10">
        <v>2784</v>
      </c>
      <c r="C48" s="10">
        <v>2452</v>
      </c>
      <c r="D48" s="10">
        <v>2452</v>
      </c>
      <c r="E48" s="32">
        <f t="shared" si="0"/>
        <v>0</v>
      </c>
      <c r="F48" s="24"/>
    </row>
    <row r="49" spans="1:6" ht="18.75">
      <c r="A49" s="14" t="s">
        <v>30</v>
      </c>
      <c r="B49" s="10">
        <v>5090</v>
      </c>
      <c r="C49" s="10">
        <v>4763</v>
      </c>
      <c r="D49" s="10">
        <v>4763</v>
      </c>
      <c r="E49" s="32">
        <f t="shared" si="0"/>
        <v>0</v>
      </c>
      <c r="F49" s="24"/>
    </row>
    <row r="50" spans="1:6" ht="18.75">
      <c r="A50" s="14" t="s">
        <v>31</v>
      </c>
      <c r="B50" s="10">
        <v>1686</v>
      </c>
      <c r="C50" s="10">
        <v>1407</v>
      </c>
      <c r="D50" s="10">
        <v>1407</v>
      </c>
      <c r="E50" s="32">
        <f t="shared" si="0"/>
        <v>0</v>
      </c>
      <c r="F50" s="24"/>
    </row>
    <row r="51" spans="1:6" ht="18.75">
      <c r="A51" s="14" t="s">
        <v>32</v>
      </c>
      <c r="B51" s="10">
        <v>8722</v>
      </c>
      <c r="C51" s="10">
        <v>8722</v>
      </c>
      <c r="D51" s="10">
        <v>8722</v>
      </c>
      <c r="E51" s="32">
        <f t="shared" si="0"/>
        <v>0</v>
      </c>
      <c r="F51" s="24"/>
    </row>
    <row r="52" spans="1:6" ht="18.75">
      <c r="A52" s="14" t="s">
        <v>33</v>
      </c>
      <c r="B52" s="10">
        <v>787</v>
      </c>
      <c r="C52" s="10">
        <v>787</v>
      </c>
      <c r="D52" s="10">
        <v>787</v>
      </c>
      <c r="E52" s="32">
        <f t="shared" si="0"/>
        <v>0</v>
      </c>
      <c r="F52" s="24"/>
    </row>
    <row r="53" spans="2:5" ht="14.25">
      <c r="B53" s="39"/>
      <c r="C53" s="39"/>
      <c r="D53" s="39"/>
      <c r="E53" s="39"/>
    </row>
  </sheetData>
  <sheetProtection/>
  <mergeCells count="8">
    <mergeCell ref="A2:F2"/>
    <mergeCell ref="E4:E5"/>
    <mergeCell ref="F4:F5"/>
    <mergeCell ref="A4:A5"/>
    <mergeCell ref="B4:B5"/>
    <mergeCell ref="C4:C5"/>
    <mergeCell ref="D4:D5"/>
    <mergeCell ref="E3:F3"/>
  </mergeCells>
  <printOptions horizontalCentered="1"/>
  <pageMargins left="0.5118110236220472" right="0.2755905511811024" top="0.35433070866141736" bottom="0.31496062992125984" header="0.5511811023622047" footer="0.196850393700787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J20" sqref="J20"/>
    </sheetView>
  </sheetViews>
  <sheetFormatPr defaultColWidth="9.00390625" defaultRowHeight="14.25"/>
  <cols>
    <col min="1" max="1" width="44.625" style="0" customWidth="1"/>
    <col min="2" max="2" width="8.375" style="130" customWidth="1"/>
    <col min="3" max="3" width="11.875" style="130" customWidth="1"/>
    <col min="4" max="4" width="9.50390625" style="130" customWidth="1"/>
    <col min="5" max="5" width="21.75390625" style="67" customWidth="1"/>
  </cols>
  <sheetData>
    <row r="1" ht="14.25">
      <c r="A1" s="116" t="s">
        <v>541</v>
      </c>
    </row>
    <row r="2" spans="1:5" ht="24" customHeight="1">
      <c r="A2" s="156" t="s">
        <v>554</v>
      </c>
      <c r="B2" s="156"/>
      <c r="C2" s="156"/>
      <c r="D2" s="156"/>
      <c r="E2" s="156"/>
    </row>
    <row r="3" spans="1:5" ht="14.25">
      <c r="A3" s="25"/>
      <c r="E3" s="63" t="s">
        <v>453</v>
      </c>
    </row>
    <row r="4" spans="1:5" ht="39.75" customHeight="1">
      <c r="A4" s="140" t="s">
        <v>57</v>
      </c>
      <c r="B4" s="141" t="s">
        <v>132</v>
      </c>
      <c r="C4" s="143" t="s">
        <v>555</v>
      </c>
      <c r="D4" s="142" t="s">
        <v>168</v>
      </c>
      <c r="E4" s="142" t="s">
        <v>169</v>
      </c>
    </row>
    <row r="5" spans="1:5" s="30" customFormat="1" ht="21.75" customHeight="1">
      <c r="A5" s="29" t="s">
        <v>355</v>
      </c>
      <c r="B5" s="51">
        <v>176108</v>
      </c>
      <c r="C5" s="51">
        <v>158460</v>
      </c>
      <c r="D5" s="52">
        <f>B5-C5</f>
        <v>17648</v>
      </c>
      <c r="E5" s="64"/>
    </row>
    <row r="6" spans="1:5" ht="18.75" customHeight="1">
      <c r="A6" s="27" t="s">
        <v>158</v>
      </c>
      <c r="B6" s="51">
        <f>B7+B12+B28</f>
        <v>106272</v>
      </c>
      <c r="C6" s="51">
        <v>89500</v>
      </c>
      <c r="D6" s="52">
        <f aca="true" t="shared" si="0" ref="D6:D44">B6-C6</f>
        <v>16772</v>
      </c>
      <c r="E6" s="65"/>
    </row>
    <row r="7" spans="1:5" ht="21.75" customHeight="1">
      <c r="A7" s="26" t="s">
        <v>133</v>
      </c>
      <c r="B7" s="51">
        <v>13908</v>
      </c>
      <c r="C7" s="51">
        <v>10075</v>
      </c>
      <c r="D7" s="52">
        <f t="shared" si="0"/>
        <v>3833</v>
      </c>
      <c r="E7" s="65"/>
    </row>
    <row r="8" spans="1:5" ht="18.75" customHeight="1">
      <c r="A8" s="26" t="s">
        <v>134</v>
      </c>
      <c r="B8" s="51">
        <v>6664</v>
      </c>
      <c r="C8" s="51">
        <v>6664</v>
      </c>
      <c r="D8" s="52">
        <f t="shared" si="0"/>
        <v>0</v>
      </c>
      <c r="E8" s="65"/>
    </row>
    <row r="9" spans="1:5" ht="18.75" customHeight="1">
      <c r="A9" s="26" t="s">
        <v>135</v>
      </c>
      <c r="B9" s="51">
        <v>3411</v>
      </c>
      <c r="C9" s="51">
        <v>3411</v>
      </c>
      <c r="D9" s="52">
        <f t="shared" si="0"/>
        <v>0</v>
      </c>
      <c r="E9" s="65"/>
    </row>
    <row r="10" spans="1:5" ht="21.75" customHeight="1">
      <c r="A10" s="26" t="s">
        <v>136</v>
      </c>
      <c r="B10" s="51">
        <v>671</v>
      </c>
      <c r="C10" s="51"/>
      <c r="D10" s="52">
        <f t="shared" si="0"/>
        <v>671</v>
      </c>
      <c r="E10" s="66" t="s">
        <v>454</v>
      </c>
    </row>
    <row r="11" spans="1:5" ht="21.75" customHeight="1">
      <c r="A11" s="26" t="s">
        <v>379</v>
      </c>
      <c r="B11" s="51">
        <v>3162</v>
      </c>
      <c r="C11" s="51"/>
      <c r="D11" s="52">
        <f t="shared" si="0"/>
        <v>3162</v>
      </c>
      <c r="E11" s="66" t="s">
        <v>455</v>
      </c>
    </row>
    <row r="12" spans="1:5" ht="21.75" customHeight="1">
      <c r="A12" s="26" t="s">
        <v>137</v>
      </c>
      <c r="B12" s="51">
        <f>SUM(B13:B27)</f>
        <v>34622</v>
      </c>
      <c r="C12" s="51">
        <f>SUM(C13:C27)</f>
        <v>32444</v>
      </c>
      <c r="D12" s="52">
        <f t="shared" si="0"/>
        <v>2178</v>
      </c>
      <c r="E12" s="66"/>
    </row>
    <row r="13" spans="1:5" ht="18.75" customHeight="1">
      <c r="A13" s="26" t="s">
        <v>380</v>
      </c>
      <c r="B13" s="51">
        <v>7139</v>
      </c>
      <c r="C13" s="51">
        <v>7139</v>
      </c>
      <c r="D13" s="52">
        <f t="shared" si="0"/>
        <v>0</v>
      </c>
      <c r="E13" s="66"/>
    </row>
    <row r="14" spans="1:5" ht="15.75" customHeight="1">
      <c r="A14" s="26" t="s">
        <v>381</v>
      </c>
      <c r="B14" s="51">
        <v>992</v>
      </c>
      <c r="C14" s="51">
        <v>992</v>
      </c>
      <c r="D14" s="52">
        <f t="shared" si="0"/>
        <v>0</v>
      </c>
      <c r="E14" s="66"/>
    </row>
    <row r="15" spans="1:5" ht="15.75" customHeight="1">
      <c r="A15" s="26" t="s">
        <v>138</v>
      </c>
      <c r="B15" s="51">
        <v>999</v>
      </c>
      <c r="C15" s="51">
        <v>999</v>
      </c>
      <c r="D15" s="52">
        <f t="shared" si="0"/>
        <v>0</v>
      </c>
      <c r="E15" s="66"/>
    </row>
    <row r="16" spans="1:5" ht="15.75" customHeight="1">
      <c r="A16" s="26" t="s">
        <v>139</v>
      </c>
      <c r="B16" s="51">
        <v>579</v>
      </c>
      <c r="C16" s="51">
        <v>579</v>
      </c>
      <c r="D16" s="52">
        <f t="shared" si="0"/>
        <v>0</v>
      </c>
      <c r="E16" s="66"/>
    </row>
    <row r="17" spans="1:5" ht="15.75" customHeight="1">
      <c r="A17" s="26" t="s">
        <v>358</v>
      </c>
      <c r="B17" s="51">
        <v>794</v>
      </c>
      <c r="C17" s="51">
        <v>777</v>
      </c>
      <c r="D17" s="52">
        <f t="shared" si="0"/>
        <v>17</v>
      </c>
      <c r="E17" s="66"/>
    </row>
    <row r="18" spans="1:5" ht="21.75" customHeight="1">
      <c r="A18" s="26" t="s">
        <v>140</v>
      </c>
      <c r="B18" s="51">
        <v>1305</v>
      </c>
      <c r="C18" s="51">
        <v>1305</v>
      </c>
      <c r="D18" s="52">
        <f t="shared" si="0"/>
        <v>0</v>
      </c>
      <c r="E18" s="66"/>
    </row>
    <row r="19" spans="1:5" ht="16.5" customHeight="1">
      <c r="A19" s="61" t="s">
        <v>445</v>
      </c>
      <c r="B19" s="51">
        <v>1430</v>
      </c>
      <c r="C19" s="51">
        <v>1430</v>
      </c>
      <c r="D19" s="52"/>
      <c r="E19" s="66"/>
    </row>
    <row r="20" spans="1:5" ht="16.5" customHeight="1">
      <c r="A20" s="61" t="s">
        <v>446</v>
      </c>
      <c r="B20" s="51">
        <v>2700</v>
      </c>
      <c r="C20" s="51">
        <v>2700</v>
      </c>
      <c r="D20" s="52"/>
      <c r="E20" s="66"/>
    </row>
    <row r="21" spans="1:5" ht="17.25" customHeight="1">
      <c r="A21" s="61" t="s">
        <v>447</v>
      </c>
      <c r="B21" s="51">
        <v>100</v>
      </c>
      <c r="C21" s="51">
        <v>100</v>
      </c>
      <c r="D21" s="52"/>
      <c r="E21" s="66"/>
    </row>
    <row r="22" spans="1:5" ht="21.75" customHeight="1">
      <c r="A22" s="26" t="s">
        <v>141</v>
      </c>
      <c r="B22" s="51">
        <v>1938</v>
      </c>
      <c r="C22" s="51">
        <v>1938</v>
      </c>
      <c r="D22" s="52">
        <f t="shared" si="0"/>
        <v>0</v>
      </c>
      <c r="E22" s="66"/>
    </row>
    <row r="23" spans="1:5" ht="21.75" customHeight="1">
      <c r="A23" s="26" t="s">
        <v>142</v>
      </c>
      <c r="B23" s="51">
        <v>3243</v>
      </c>
      <c r="C23" s="51">
        <v>3243</v>
      </c>
      <c r="D23" s="52">
        <f t="shared" si="0"/>
        <v>0</v>
      </c>
      <c r="E23" s="66"/>
    </row>
    <row r="24" spans="1:5" ht="21.75" customHeight="1">
      <c r="A24" s="26" t="s">
        <v>143</v>
      </c>
      <c r="B24" s="51">
        <v>1234</v>
      </c>
      <c r="C24" s="51">
        <v>1234</v>
      </c>
      <c r="D24" s="52">
        <f t="shared" si="0"/>
        <v>0</v>
      </c>
      <c r="E24" s="66"/>
    </row>
    <row r="25" spans="1:5" ht="21.75" customHeight="1">
      <c r="A25" s="26" t="s">
        <v>144</v>
      </c>
      <c r="B25" s="51">
        <v>4204</v>
      </c>
      <c r="C25" s="51">
        <v>2043</v>
      </c>
      <c r="D25" s="52">
        <f t="shared" si="0"/>
        <v>2161</v>
      </c>
      <c r="E25" s="66" t="s">
        <v>456</v>
      </c>
    </row>
    <row r="26" spans="1:5" ht="18.75" customHeight="1">
      <c r="A26" s="26" t="s">
        <v>145</v>
      </c>
      <c r="B26" s="51">
        <v>48</v>
      </c>
      <c r="C26" s="51">
        <v>48</v>
      </c>
      <c r="D26" s="52">
        <f t="shared" si="0"/>
        <v>0</v>
      </c>
      <c r="E26" s="66"/>
    </row>
    <row r="27" spans="1:5" ht="21" customHeight="1">
      <c r="A27" s="26" t="s">
        <v>146</v>
      </c>
      <c r="B27" s="51">
        <v>7917</v>
      </c>
      <c r="C27" s="51">
        <v>7917</v>
      </c>
      <c r="D27" s="52">
        <f t="shared" si="0"/>
        <v>0</v>
      </c>
      <c r="E27" s="65"/>
    </row>
    <row r="28" spans="1:5" ht="25.5" customHeight="1">
      <c r="A28" s="26" t="s">
        <v>147</v>
      </c>
      <c r="B28" s="51">
        <v>57742</v>
      </c>
      <c r="C28" s="51">
        <v>46981</v>
      </c>
      <c r="D28" s="52">
        <f t="shared" si="0"/>
        <v>10761</v>
      </c>
      <c r="E28" s="66" t="s">
        <v>457</v>
      </c>
    </row>
    <row r="29" spans="1:5" ht="26.25" customHeight="1">
      <c r="A29" s="26" t="s">
        <v>148</v>
      </c>
      <c r="B29" s="51">
        <v>175240</v>
      </c>
      <c r="C29" s="51">
        <v>29300</v>
      </c>
      <c r="D29" s="52">
        <f t="shared" si="0"/>
        <v>145940</v>
      </c>
      <c r="E29" s="66" t="s">
        <v>458</v>
      </c>
    </row>
    <row r="30" spans="1:5" ht="21.75" customHeight="1">
      <c r="A30" s="26" t="s">
        <v>149</v>
      </c>
      <c r="B30" s="51">
        <v>29237</v>
      </c>
      <c r="C30" s="51">
        <v>29237</v>
      </c>
      <c r="D30" s="52">
        <f t="shared" si="0"/>
        <v>0</v>
      </c>
      <c r="E30" s="66"/>
    </row>
    <row r="31" spans="1:5" ht="21.75" customHeight="1">
      <c r="A31" s="26" t="s">
        <v>382</v>
      </c>
      <c r="B31" s="51">
        <v>23950</v>
      </c>
      <c r="C31" s="51">
        <v>23950</v>
      </c>
      <c r="D31" s="52">
        <f t="shared" si="0"/>
        <v>0</v>
      </c>
      <c r="E31" s="66"/>
    </row>
    <row r="32" spans="1:5" ht="21.75" customHeight="1">
      <c r="A32" s="61" t="s">
        <v>448</v>
      </c>
      <c r="B32" s="51">
        <v>10040</v>
      </c>
      <c r="C32" s="51">
        <v>10000</v>
      </c>
      <c r="D32" s="52">
        <f t="shared" si="0"/>
        <v>40</v>
      </c>
      <c r="E32" s="66"/>
    </row>
    <row r="33" spans="1:5" s="30" customFormat="1" ht="21.75" customHeight="1">
      <c r="A33" s="29" t="s">
        <v>150</v>
      </c>
      <c r="B33" s="127">
        <f>B5+B6+B29+B30+B31+B32</f>
        <v>520847</v>
      </c>
      <c r="C33" s="127">
        <f>C5+C6+C29+C30+C31+C32</f>
        <v>340447</v>
      </c>
      <c r="D33" s="52">
        <f t="shared" si="0"/>
        <v>180400</v>
      </c>
      <c r="E33" s="68"/>
    </row>
    <row r="34" spans="1:5" s="30" customFormat="1" ht="21.75" customHeight="1">
      <c r="A34" s="31" t="s">
        <v>356</v>
      </c>
      <c r="B34" s="51">
        <v>291511</v>
      </c>
      <c r="C34" s="53">
        <v>288538</v>
      </c>
      <c r="D34" s="52">
        <f t="shared" si="0"/>
        <v>2973</v>
      </c>
      <c r="E34" s="68"/>
    </row>
    <row r="35" spans="1:5" ht="21.75" customHeight="1">
      <c r="A35" s="28" t="s">
        <v>159</v>
      </c>
      <c r="B35" s="51">
        <v>18413</v>
      </c>
      <c r="C35" s="51">
        <v>12818</v>
      </c>
      <c r="D35" s="52">
        <f t="shared" si="0"/>
        <v>5595</v>
      </c>
      <c r="E35" s="66"/>
    </row>
    <row r="36" spans="1:5" ht="21.75" customHeight="1">
      <c r="A36" s="26" t="s">
        <v>151</v>
      </c>
      <c r="B36" s="51">
        <v>14971</v>
      </c>
      <c r="C36" s="51">
        <v>11828</v>
      </c>
      <c r="D36" s="52">
        <f t="shared" si="0"/>
        <v>3143</v>
      </c>
      <c r="E36" s="66"/>
    </row>
    <row r="37" spans="1:5" ht="21.75" customHeight="1">
      <c r="A37" s="28" t="s">
        <v>152</v>
      </c>
      <c r="B37" s="51">
        <v>3442</v>
      </c>
      <c r="C37" s="51">
        <v>990</v>
      </c>
      <c r="D37" s="52">
        <f t="shared" si="0"/>
        <v>2452</v>
      </c>
      <c r="E37" s="66"/>
    </row>
    <row r="38" spans="1:5" ht="26.25" customHeight="1">
      <c r="A38" s="26" t="s">
        <v>153</v>
      </c>
      <c r="B38" s="51">
        <v>144986</v>
      </c>
      <c r="C38" s="51"/>
      <c r="D38" s="52">
        <f t="shared" si="0"/>
        <v>144986</v>
      </c>
      <c r="E38" s="66"/>
    </row>
    <row r="39" spans="1:5" ht="21.75" customHeight="1">
      <c r="A39" s="26" t="s">
        <v>160</v>
      </c>
      <c r="B39" s="53"/>
      <c r="C39" s="51"/>
      <c r="D39" s="52"/>
      <c r="E39" s="66"/>
    </row>
    <row r="40" spans="1:5" ht="21.75" customHeight="1">
      <c r="A40" s="26" t="s">
        <v>359</v>
      </c>
      <c r="B40" s="53">
        <v>31901</v>
      </c>
      <c r="C40" s="53">
        <v>8200</v>
      </c>
      <c r="D40" s="52">
        <f t="shared" si="0"/>
        <v>23701</v>
      </c>
      <c r="E40" s="66"/>
    </row>
    <row r="41" spans="1:5" ht="21.75" customHeight="1">
      <c r="A41" s="61" t="s">
        <v>449</v>
      </c>
      <c r="B41" s="53">
        <v>4050</v>
      </c>
      <c r="C41" s="53"/>
      <c r="D41" s="52"/>
      <c r="E41" s="66"/>
    </row>
    <row r="42" spans="1:5" s="30" customFormat="1" ht="21.75" customHeight="1">
      <c r="A42" s="29" t="s">
        <v>156</v>
      </c>
      <c r="B42" s="127">
        <f>B34+B35+B38+B39+B40+B41</f>
        <v>490861</v>
      </c>
      <c r="C42" s="127">
        <f>C34+C35+C38+C40</f>
        <v>309556</v>
      </c>
      <c r="D42" s="52">
        <f t="shared" si="0"/>
        <v>181305</v>
      </c>
      <c r="E42" s="68"/>
    </row>
    <row r="43" spans="1:5" s="30" customFormat="1" ht="21.75" customHeight="1">
      <c r="A43" s="29" t="s">
        <v>161</v>
      </c>
      <c r="B43" s="127">
        <f>B33-B42</f>
        <v>29986</v>
      </c>
      <c r="C43" s="127">
        <f>C33-C42</f>
        <v>30891</v>
      </c>
      <c r="D43" s="52">
        <f t="shared" si="0"/>
        <v>-905</v>
      </c>
      <c r="E43" s="68"/>
    </row>
    <row r="44" spans="1:5" s="30" customFormat="1" ht="19.5" customHeight="1">
      <c r="A44" s="29" t="s">
        <v>157</v>
      </c>
      <c r="B44" s="53">
        <v>0</v>
      </c>
      <c r="C44" s="53">
        <v>0</v>
      </c>
      <c r="D44" s="52">
        <f t="shared" si="0"/>
        <v>0</v>
      </c>
      <c r="E44" s="68"/>
    </row>
    <row r="45" ht="17.25" customHeight="1"/>
  </sheetData>
  <sheetProtection/>
  <mergeCells count="1">
    <mergeCell ref="A2:E2"/>
  </mergeCells>
  <printOptions horizontalCentered="1"/>
  <pageMargins left="0.7480314960629921" right="0.7480314960629921" top="0.82" bottom="0.9" header="0.5118110236220472" footer="0.5118110236220472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1">
      <selection activeCell="H6" sqref="H6"/>
    </sheetView>
  </sheetViews>
  <sheetFormatPr defaultColWidth="9.00390625" defaultRowHeight="14.25"/>
  <cols>
    <col min="1" max="1" width="44.625" style="116" customWidth="1"/>
    <col min="2" max="2" width="8.375" style="123" customWidth="1"/>
    <col min="3" max="3" width="11.875" style="123" customWidth="1"/>
    <col min="4" max="4" width="9.50390625" style="123" customWidth="1"/>
    <col min="5" max="5" width="21.75390625" style="126" customWidth="1"/>
  </cols>
  <sheetData>
    <row r="1" ht="14.25">
      <c r="A1" s="116" t="s">
        <v>539</v>
      </c>
    </row>
    <row r="2" spans="1:5" ht="26.25" customHeight="1">
      <c r="A2" s="163" t="s">
        <v>540</v>
      </c>
      <c r="B2" s="163"/>
      <c r="C2" s="163"/>
      <c r="D2" s="163"/>
      <c r="E2" s="163"/>
    </row>
    <row r="3" spans="1:5" ht="12" customHeight="1">
      <c r="A3" s="123"/>
      <c r="E3" s="124" t="s">
        <v>2</v>
      </c>
    </row>
    <row r="4" spans="1:5" ht="42" customHeight="1">
      <c r="A4" s="140" t="s">
        <v>57</v>
      </c>
      <c r="B4" s="141" t="s">
        <v>132</v>
      </c>
      <c r="C4" s="143" t="s">
        <v>555</v>
      </c>
      <c r="D4" s="142" t="s">
        <v>168</v>
      </c>
      <c r="E4" s="142" t="s">
        <v>169</v>
      </c>
    </row>
    <row r="5" spans="1:5" s="30" customFormat="1" ht="15" customHeight="1">
      <c r="A5" s="29" t="s">
        <v>355</v>
      </c>
      <c r="B5" s="51">
        <v>176108</v>
      </c>
      <c r="C5" s="51">
        <v>158460</v>
      </c>
      <c r="D5" s="52">
        <f>B5-C5</f>
        <v>17648</v>
      </c>
      <c r="E5" s="64"/>
    </row>
    <row r="6" spans="1:5" ht="18.75" customHeight="1">
      <c r="A6" s="27" t="s">
        <v>158</v>
      </c>
      <c r="B6" s="51">
        <f>B7+B12+B28</f>
        <v>106272</v>
      </c>
      <c r="C6" s="51">
        <v>89500</v>
      </c>
      <c r="D6" s="52">
        <f aca="true" t="shared" si="0" ref="D6:D44">B6-C6</f>
        <v>16772</v>
      </c>
      <c r="E6" s="125"/>
    </row>
    <row r="7" spans="1:5" ht="16.5" customHeight="1">
      <c r="A7" s="26" t="s">
        <v>133</v>
      </c>
      <c r="B7" s="51">
        <v>13908</v>
      </c>
      <c r="C7" s="51">
        <v>10075</v>
      </c>
      <c r="D7" s="52">
        <f t="shared" si="0"/>
        <v>3833</v>
      </c>
      <c r="E7" s="125"/>
    </row>
    <row r="8" spans="1:5" ht="21.75" customHeight="1">
      <c r="A8" s="26" t="s">
        <v>134</v>
      </c>
      <c r="B8" s="51">
        <v>6664</v>
      </c>
      <c r="C8" s="51">
        <v>6664</v>
      </c>
      <c r="D8" s="52">
        <f t="shared" si="0"/>
        <v>0</v>
      </c>
      <c r="E8" s="125"/>
    </row>
    <row r="9" spans="1:5" ht="18" customHeight="1">
      <c r="A9" s="26" t="s">
        <v>135</v>
      </c>
      <c r="B9" s="51">
        <v>3411</v>
      </c>
      <c r="C9" s="51">
        <v>3411</v>
      </c>
      <c r="D9" s="52">
        <f t="shared" si="0"/>
        <v>0</v>
      </c>
      <c r="E9" s="125"/>
    </row>
    <row r="10" spans="1:5" ht="21.75" customHeight="1">
      <c r="A10" s="26" t="s">
        <v>136</v>
      </c>
      <c r="B10" s="51">
        <v>671</v>
      </c>
      <c r="C10" s="51"/>
      <c r="D10" s="52">
        <f t="shared" si="0"/>
        <v>671</v>
      </c>
      <c r="E10" s="42" t="s">
        <v>454</v>
      </c>
    </row>
    <row r="11" spans="1:5" ht="21.75" customHeight="1">
      <c r="A11" s="26" t="s">
        <v>379</v>
      </c>
      <c r="B11" s="51">
        <v>3162</v>
      </c>
      <c r="C11" s="51"/>
      <c r="D11" s="52">
        <f t="shared" si="0"/>
        <v>3162</v>
      </c>
      <c r="E11" s="42" t="s">
        <v>455</v>
      </c>
    </row>
    <row r="12" spans="1:5" ht="21.75" customHeight="1">
      <c r="A12" s="26" t="s">
        <v>137</v>
      </c>
      <c r="B12" s="51">
        <f>SUM(B13:B27)</f>
        <v>34622</v>
      </c>
      <c r="C12" s="51">
        <f>SUM(C13:C27)</f>
        <v>32444</v>
      </c>
      <c r="D12" s="52">
        <f t="shared" si="0"/>
        <v>2178</v>
      </c>
      <c r="E12" s="42"/>
    </row>
    <row r="13" spans="1:5" ht="21.75" customHeight="1">
      <c r="A13" s="26" t="s">
        <v>380</v>
      </c>
      <c r="B13" s="51">
        <v>7139</v>
      </c>
      <c r="C13" s="51">
        <v>7139</v>
      </c>
      <c r="D13" s="52">
        <f t="shared" si="0"/>
        <v>0</v>
      </c>
      <c r="E13" s="42"/>
    </row>
    <row r="14" spans="1:5" ht="21.75" customHeight="1">
      <c r="A14" s="26" t="s">
        <v>381</v>
      </c>
      <c r="B14" s="51">
        <v>992</v>
      </c>
      <c r="C14" s="51">
        <v>992</v>
      </c>
      <c r="D14" s="52">
        <f t="shared" si="0"/>
        <v>0</v>
      </c>
      <c r="E14" s="42"/>
    </row>
    <row r="15" spans="1:5" ht="21.75" customHeight="1">
      <c r="A15" s="26" t="s">
        <v>138</v>
      </c>
      <c r="B15" s="51">
        <v>999</v>
      </c>
      <c r="C15" s="51">
        <v>999</v>
      </c>
      <c r="D15" s="52">
        <f t="shared" si="0"/>
        <v>0</v>
      </c>
      <c r="E15" s="42"/>
    </row>
    <row r="16" spans="1:5" ht="18.75" customHeight="1">
      <c r="A16" s="26" t="s">
        <v>139</v>
      </c>
      <c r="B16" s="51">
        <v>579</v>
      </c>
      <c r="C16" s="51">
        <v>579</v>
      </c>
      <c r="D16" s="52">
        <f t="shared" si="0"/>
        <v>0</v>
      </c>
      <c r="E16" s="42"/>
    </row>
    <row r="17" spans="1:5" ht="21.75" customHeight="1">
      <c r="A17" s="26" t="s">
        <v>358</v>
      </c>
      <c r="B17" s="51">
        <v>794</v>
      </c>
      <c r="C17" s="51">
        <v>777</v>
      </c>
      <c r="D17" s="52">
        <f t="shared" si="0"/>
        <v>17</v>
      </c>
      <c r="E17" s="42"/>
    </row>
    <row r="18" spans="1:5" ht="21.75" customHeight="1">
      <c r="A18" s="26" t="s">
        <v>140</v>
      </c>
      <c r="B18" s="51">
        <v>1305</v>
      </c>
      <c r="C18" s="51">
        <v>1305</v>
      </c>
      <c r="D18" s="52">
        <f t="shared" si="0"/>
        <v>0</v>
      </c>
      <c r="E18" s="42"/>
    </row>
    <row r="19" spans="1:5" ht="21.75" customHeight="1">
      <c r="A19" s="26" t="s">
        <v>445</v>
      </c>
      <c r="B19" s="51">
        <v>1430</v>
      </c>
      <c r="C19" s="51">
        <v>1430</v>
      </c>
      <c r="D19" s="52"/>
      <c r="E19" s="42"/>
    </row>
    <row r="20" spans="1:5" ht="21.75" customHeight="1">
      <c r="A20" s="26" t="s">
        <v>446</v>
      </c>
      <c r="B20" s="51">
        <v>2700</v>
      </c>
      <c r="C20" s="51">
        <v>2700</v>
      </c>
      <c r="D20" s="52"/>
      <c r="E20" s="42"/>
    </row>
    <row r="21" spans="1:5" ht="21.75" customHeight="1">
      <c r="A21" s="26" t="s">
        <v>447</v>
      </c>
      <c r="B21" s="51">
        <v>100</v>
      </c>
      <c r="C21" s="51">
        <v>100</v>
      </c>
      <c r="D21" s="52"/>
      <c r="E21" s="42"/>
    </row>
    <row r="22" spans="1:5" ht="21.75" customHeight="1">
      <c r="A22" s="26" t="s">
        <v>141</v>
      </c>
      <c r="B22" s="51">
        <v>1938</v>
      </c>
      <c r="C22" s="51">
        <v>1938</v>
      </c>
      <c r="D22" s="52">
        <f t="shared" si="0"/>
        <v>0</v>
      </c>
      <c r="E22" s="42"/>
    </row>
    <row r="23" spans="1:5" ht="21.75" customHeight="1">
      <c r="A23" s="26" t="s">
        <v>142</v>
      </c>
      <c r="B23" s="51">
        <v>3243</v>
      </c>
      <c r="C23" s="51">
        <v>3243</v>
      </c>
      <c r="D23" s="52">
        <f t="shared" si="0"/>
        <v>0</v>
      </c>
      <c r="E23" s="42"/>
    </row>
    <row r="24" spans="1:5" ht="21.75" customHeight="1">
      <c r="A24" s="26" t="s">
        <v>143</v>
      </c>
      <c r="B24" s="51">
        <v>1234</v>
      </c>
      <c r="C24" s="51">
        <v>1234</v>
      </c>
      <c r="D24" s="52">
        <f t="shared" si="0"/>
        <v>0</v>
      </c>
      <c r="E24" s="42"/>
    </row>
    <row r="25" spans="1:5" ht="21.75" customHeight="1">
      <c r="A25" s="26" t="s">
        <v>144</v>
      </c>
      <c r="B25" s="51">
        <v>4204</v>
      </c>
      <c r="C25" s="51">
        <v>2043</v>
      </c>
      <c r="D25" s="52">
        <f t="shared" si="0"/>
        <v>2161</v>
      </c>
      <c r="E25" s="42" t="s">
        <v>456</v>
      </c>
    </row>
    <row r="26" spans="1:5" ht="21.75" customHeight="1">
      <c r="A26" s="26" t="s">
        <v>145</v>
      </c>
      <c r="B26" s="51">
        <v>48</v>
      </c>
      <c r="C26" s="51">
        <v>48</v>
      </c>
      <c r="D26" s="52">
        <f t="shared" si="0"/>
        <v>0</v>
      </c>
      <c r="E26" s="42"/>
    </row>
    <row r="27" spans="1:5" ht="27.75" customHeight="1">
      <c r="A27" s="26" t="s">
        <v>146</v>
      </c>
      <c r="B27" s="51">
        <v>7917</v>
      </c>
      <c r="C27" s="51">
        <v>7917</v>
      </c>
      <c r="D27" s="52">
        <f t="shared" si="0"/>
        <v>0</v>
      </c>
      <c r="E27" s="125"/>
    </row>
    <row r="28" spans="1:5" ht="25.5" customHeight="1">
      <c r="A28" s="26" t="s">
        <v>147</v>
      </c>
      <c r="B28" s="51">
        <v>57742</v>
      </c>
      <c r="C28" s="51">
        <v>46981</v>
      </c>
      <c r="D28" s="52">
        <f t="shared" si="0"/>
        <v>10761</v>
      </c>
      <c r="E28" s="42" t="s">
        <v>457</v>
      </c>
    </row>
    <row r="29" spans="1:5" ht="26.25" customHeight="1">
      <c r="A29" s="26" t="s">
        <v>148</v>
      </c>
      <c r="B29" s="51">
        <v>175240</v>
      </c>
      <c r="C29" s="51">
        <v>29300</v>
      </c>
      <c r="D29" s="52">
        <f t="shared" si="0"/>
        <v>145940</v>
      </c>
      <c r="E29" s="42" t="s">
        <v>458</v>
      </c>
    </row>
    <row r="30" spans="1:5" ht="21.75" customHeight="1">
      <c r="A30" s="26" t="s">
        <v>149</v>
      </c>
      <c r="B30" s="51">
        <v>29237</v>
      </c>
      <c r="C30" s="51">
        <v>29237</v>
      </c>
      <c r="D30" s="52">
        <f t="shared" si="0"/>
        <v>0</v>
      </c>
      <c r="E30" s="42"/>
    </row>
    <row r="31" spans="1:5" ht="21.75" customHeight="1">
      <c r="A31" s="26" t="s">
        <v>382</v>
      </c>
      <c r="B31" s="51">
        <v>23950</v>
      </c>
      <c r="C31" s="51">
        <v>23950</v>
      </c>
      <c r="D31" s="52">
        <f t="shared" si="0"/>
        <v>0</v>
      </c>
      <c r="E31" s="42"/>
    </row>
    <row r="32" spans="1:5" ht="21.75" customHeight="1">
      <c r="A32" s="26" t="s">
        <v>537</v>
      </c>
      <c r="B32" s="51">
        <v>10040</v>
      </c>
      <c r="C32" s="51">
        <v>10000</v>
      </c>
      <c r="D32" s="52">
        <f t="shared" si="0"/>
        <v>40</v>
      </c>
      <c r="E32" s="42"/>
    </row>
    <row r="33" spans="1:5" s="30" customFormat="1" ht="21.75" customHeight="1">
      <c r="A33" s="29" t="s">
        <v>150</v>
      </c>
      <c r="B33" s="127">
        <f>B5+B6+B29+B30+B31+B32</f>
        <v>520847</v>
      </c>
      <c r="C33" s="127">
        <f>C5+C6+C29+C30+C31+C32</f>
        <v>340447</v>
      </c>
      <c r="D33" s="52">
        <f t="shared" si="0"/>
        <v>180400</v>
      </c>
      <c r="E33" s="68"/>
    </row>
    <row r="34" spans="1:5" s="30" customFormat="1" ht="21.75" customHeight="1">
      <c r="A34" s="31" t="s">
        <v>356</v>
      </c>
      <c r="B34" s="51">
        <v>263184</v>
      </c>
      <c r="C34" s="53">
        <v>288538</v>
      </c>
      <c r="D34" s="52">
        <f t="shared" si="0"/>
        <v>-25354</v>
      </c>
      <c r="E34" s="68"/>
    </row>
    <row r="35" spans="1:5" ht="21.75" customHeight="1">
      <c r="A35" s="28" t="s">
        <v>159</v>
      </c>
      <c r="B35" s="51">
        <v>18413</v>
      </c>
      <c r="C35" s="51">
        <v>12818</v>
      </c>
      <c r="D35" s="52">
        <f t="shared" si="0"/>
        <v>5595</v>
      </c>
      <c r="E35" s="42"/>
    </row>
    <row r="36" spans="1:5" ht="21.75" customHeight="1">
      <c r="A36" s="26" t="s">
        <v>151</v>
      </c>
      <c r="B36" s="51">
        <v>14971</v>
      </c>
      <c r="C36" s="51">
        <v>11828</v>
      </c>
      <c r="D36" s="52">
        <f t="shared" si="0"/>
        <v>3143</v>
      </c>
      <c r="E36" s="42"/>
    </row>
    <row r="37" spans="1:5" ht="21.75" customHeight="1">
      <c r="A37" s="28" t="s">
        <v>152</v>
      </c>
      <c r="B37" s="51">
        <v>3442</v>
      </c>
      <c r="C37" s="51">
        <v>990</v>
      </c>
      <c r="D37" s="52">
        <f t="shared" si="0"/>
        <v>2452</v>
      </c>
      <c r="E37" s="42"/>
    </row>
    <row r="38" spans="1:5" ht="26.25" customHeight="1">
      <c r="A38" s="26" t="s">
        <v>153</v>
      </c>
      <c r="B38" s="51">
        <v>144986</v>
      </c>
      <c r="C38" s="51"/>
      <c r="D38" s="52">
        <f t="shared" si="0"/>
        <v>144986</v>
      </c>
      <c r="E38" s="42"/>
    </row>
    <row r="39" spans="1:5" ht="21.75" customHeight="1">
      <c r="A39" s="26" t="s">
        <v>160</v>
      </c>
      <c r="B39" s="53">
        <v>28327</v>
      </c>
      <c r="C39" s="51"/>
      <c r="D39" s="52">
        <f t="shared" si="0"/>
        <v>28327</v>
      </c>
      <c r="E39" s="42"/>
    </row>
    <row r="40" spans="1:5" ht="21.75" customHeight="1">
      <c r="A40" s="26" t="s">
        <v>359</v>
      </c>
      <c r="B40" s="53">
        <v>31901</v>
      </c>
      <c r="C40" s="53">
        <v>8200</v>
      </c>
      <c r="D40" s="52">
        <f t="shared" si="0"/>
        <v>23701</v>
      </c>
      <c r="E40" s="42"/>
    </row>
    <row r="41" spans="1:5" ht="21.75" customHeight="1">
      <c r="A41" s="26" t="s">
        <v>538</v>
      </c>
      <c r="B41" s="53">
        <v>4050</v>
      </c>
      <c r="C41" s="53"/>
      <c r="D41" s="52"/>
      <c r="E41" s="42"/>
    </row>
    <row r="42" spans="1:5" s="30" customFormat="1" ht="21.75" customHeight="1">
      <c r="A42" s="29" t="s">
        <v>156</v>
      </c>
      <c r="B42" s="127">
        <f>B34+B35+B38+B39+B40+B41</f>
        <v>490861</v>
      </c>
      <c r="C42" s="127">
        <f>C34+C35+C38+C40</f>
        <v>309556</v>
      </c>
      <c r="D42" s="52">
        <f t="shared" si="0"/>
        <v>181305</v>
      </c>
      <c r="E42" s="68"/>
    </row>
    <row r="43" spans="1:5" s="30" customFormat="1" ht="21.75" customHeight="1">
      <c r="A43" s="29" t="s">
        <v>161</v>
      </c>
      <c r="B43" s="127">
        <f>B33-B42</f>
        <v>29986</v>
      </c>
      <c r="C43" s="127">
        <f>C33-C42</f>
        <v>30891</v>
      </c>
      <c r="D43" s="52">
        <f t="shared" si="0"/>
        <v>-905</v>
      </c>
      <c r="E43" s="68"/>
    </row>
    <row r="44" spans="1:5" s="30" customFormat="1" ht="21.75" customHeight="1">
      <c r="A44" s="29" t="s">
        <v>157</v>
      </c>
      <c r="B44" s="53">
        <v>0</v>
      </c>
      <c r="C44" s="53">
        <v>0</v>
      </c>
      <c r="D44" s="52">
        <f t="shared" si="0"/>
        <v>0</v>
      </c>
      <c r="E44" s="68"/>
    </row>
    <row r="45" ht="17.25" customHeight="1"/>
  </sheetData>
  <sheetProtection/>
  <mergeCells count="1">
    <mergeCell ref="A2:E2"/>
  </mergeCells>
  <printOptions horizontalCentered="1"/>
  <pageMargins left="0.7480314960629921" right="0.7480314960629921" top="0.69" bottom="0.54" header="0.38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7"/>
  <sheetViews>
    <sheetView zoomScalePageLayoutView="0" workbookViewId="0" topLeftCell="A46">
      <selection activeCell="A1" sqref="A1"/>
    </sheetView>
  </sheetViews>
  <sheetFormatPr defaultColWidth="9.125" defaultRowHeight="14.25"/>
  <cols>
    <col min="1" max="1" width="29.25390625" style="34" customWidth="1"/>
    <col min="2" max="2" width="10.00390625" style="117" customWidth="1"/>
    <col min="3" max="3" width="9.375" style="117" customWidth="1"/>
    <col min="4" max="6" width="7.75390625" style="117" customWidth="1"/>
    <col min="7" max="234" width="9.125" style="34" customWidth="1"/>
    <col min="235" max="16384" width="9.125" style="34" customWidth="1"/>
  </cols>
  <sheetData>
    <row r="1" ht="17.25" customHeight="1">
      <c r="A1" s="34" t="s">
        <v>536</v>
      </c>
    </row>
    <row r="2" spans="1:6" ht="26.25" customHeight="1">
      <c r="A2" s="166" t="s">
        <v>466</v>
      </c>
      <c r="B2" s="167"/>
      <c r="C2" s="167"/>
      <c r="D2" s="167"/>
      <c r="E2" s="167"/>
      <c r="F2" s="167"/>
    </row>
    <row r="3" spans="1:6" ht="17.25" customHeight="1">
      <c r="A3" s="168" t="s">
        <v>170</v>
      </c>
      <c r="B3" s="168"/>
      <c r="C3" s="168"/>
      <c r="D3" s="168"/>
      <c r="E3" s="168"/>
      <c r="F3" s="168"/>
    </row>
    <row r="4" spans="1:6" ht="18" customHeight="1">
      <c r="A4" s="165" t="s">
        <v>130</v>
      </c>
      <c r="B4" s="164" t="s">
        <v>171</v>
      </c>
      <c r="C4" s="164" t="s">
        <v>350</v>
      </c>
      <c r="D4" s="165" t="s">
        <v>131</v>
      </c>
      <c r="E4" s="164" t="s">
        <v>154</v>
      </c>
      <c r="F4" s="164" t="s">
        <v>172</v>
      </c>
    </row>
    <row r="5" spans="1:6" ht="20.25" customHeight="1">
      <c r="A5" s="165"/>
      <c r="B5" s="164"/>
      <c r="C5" s="164"/>
      <c r="D5" s="165"/>
      <c r="E5" s="164"/>
      <c r="F5" s="164"/>
    </row>
    <row r="6" spans="1:7" ht="16.5" customHeight="1">
      <c r="A6" s="70" t="s">
        <v>385</v>
      </c>
      <c r="B6" s="98">
        <v>55103</v>
      </c>
      <c r="C6" s="98">
        <v>29526</v>
      </c>
      <c r="D6" s="98">
        <v>51593</v>
      </c>
      <c r="E6" s="98">
        <v>3510</v>
      </c>
      <c r="F6" s="98">
        <v>3510</v>
      </c>
      <c r="G6" s="35"/>
    </row>
    <row r="7" spans="1:7" ht="14.25" customHeight="1">
      <c r="A7" s="71" t="s">
        <v>173</v>
      </c>
      <c r="B7" s="98">
        <v>984</v>
      </c>
      <c r="C7" s="98">
        <v>650</v>
      </c>
      <c r="D7" s="98">
        <v>800</v>
      </c>
      <c r="E7" s="98">
        <v>184</v>
      </c>
      <c r="F7" s="98">
        <v>184</v>
      </c>
      <c r="G7" s="35"/>
    </row>
    <row r="8" spans="1:7" ht="14.25" customHeight="1">
      <c r="A8" s="71" t="s">
        <v>174</v>
      </c>
      <c r="B8" s="98">
        <v>455</v>
      </c>
      <c r="C8" s="98">
        <v>420</v>
      </c>
      <c r="D8" s="98">
        <v>455</v>
      </c>
      <c r="E8" s="98">
        <v>0</v>
      </c>
      <c r="F8" s="98">
        <v>0</v>
      </c>
      <c r="G8" s="35"/>
    </row>
    <row r="9" spans="1:7" ht="14.25" customHeight="1">
      <c r="A9" s="71" t="s">
        <v>175</v>
      </c>
      <c r="B9" s="98">
        <v>10123</v>
      </c>
      <c r="C9" s="98">
        <v>9071</v>
      </c>
      <c r="D9" s="98">
        <v>10123</v>
      </c>
      <c r="E9" s="98">
        <v>0</v>
      </c>
      <c r="F9" s="98">
        <v>0</v>
      </c>
      <c r="G9" s="35"/>
    </row>
    <row r="10" spans="1:7" ht="14.25" customHeight="1">
      <c r="A10" s="71" t="s">
        <v>176</v>
      </c>
      <c r="B10" s="98">
        <v>1971</v>
      </c>
      <c r="C10" s="98">
        <v>525</v>
      </c>
      <c r="D10" s="98">
        <v>1919</v>
      </c>
      <c r="E10" s="98">
        <v>52</v>
      </c>
      <c r="F10" s="98">
        <v>52</v>
      </c>
      <c r="G10" s="35"/>
    </row>
    <row r="11" spans="1:7" ht="14.25" customHeight="1">
      <c r="A11" s="71" t="s">
        <v>177</v>
      </c>
      <c r="B11" s="98">
        <v>383</v>
      </c>
      <c r="C11" s="98">
        <v>293</v>
      </c>
      <c r="D11" s="98">
        <v>383</v>
      </c>
      <c r="E11" s="98">
        <v>0</v>
      </c>
      <c r="F11" s="98">
        <v>0</v>
      </c>
      <c r="G11" s="35"/>
    </row>
    <row r="12" spans="1:7" ht="14.25" customHeight="1">
      <c r="A12" s="71" t="s">
        <v>178</v>
      </c>
      <c r="B12" s="98">
        <v>1103</v>
      </c>
      <c r="C12" s="98">
        <v>1099</v>
      </c>
      <c r="D12" s="98">
        <v>823</v>
      </c>
      <c r="E12" s="98">
        <v>280</v>
      </c>
      <c r="F12" s="98">
        <v>280</v>
      </c>
      <c r="G12" s="35"/>
    </row>
    <row r="13" spans="1:7" ht="14.25" customHeight="1">
      <c r="A13" s="71" t="s">
        <v>179</v>
      </c>
      <c r="B13" s="98">
        <v>1375</v>
      </c>
      <c r="C13" s="98">
        <v>1251</v>
      </c>
      <c r="D13" s="98">
        <v>849</v>
      </c>
      <c r="E13" s="98">
        <v>526</v>
      </c>
      <c r="F13" s="98">
        <v>526</v>
      </c>
      <c r="G13" s="35"/>
    </row>
    <row r="14" spans="1:7" ht="14.25" customHeight="1">
      <c r="A14" s="71" t="s">
        <v>180</v>
      </c>
      <c r="B14" s="98">
        <v>403</v>
      </c>
      <c r="C14" s="98">
        <v>348</v>
      </c>
      <c r="D14" s="98">
        <v>403</v>
      </c>
      <c r="E14" s="98">
        <v>0</v>
      </c>
      <c r="F14" s="98">
        <v>0</v>
      </c>
      <c r="G14" s="35"/>
    </row>
    <row r="15" spans="1:7" ht="14.25" customHeight="1">
      <c r="A15" s="71" t="s">
        <v>181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35"/>
    </row>
    <row r="16" spans="1:7" ht="14.25" customHeight="1">
      <c r="A16" s="71" t="s">
        <v>182</v>
      </c>
      <c r="B16" s="98">
        <v>541</v>
      </c>
      <c r="C16" s="98">
        <v>310</v>
      </c>
      <c r="D16" s="98">
        <v>541</v>
      </c>
      <c r="E16" s="98">
        <v>0</v>
      </c>
      <c r="F16" s="98">
        <v>0</v>
      </c>
      <c r="G16" s="35"/>
    </row>
    <row r="17" spans="1:7" ht="14.25" customHeight="1">
      <c r="A17" s="71" t="s">
        <v>183</v>
      </c>
      <c r="B17" s="98">
        <v>637</v>
      </c>
      <c r="C17" s="98">
        <v>393</v>
      </c>
      <c r="D17" s="98">
        <v>637</v>
      </c>
      <c r="E17" s="98">
        <v>0</v>
      </c>
      <c r="F17" s="98">
        <v>0</v>
      </c>
      <c r="G17" s="35"/>
    </row>
    <row r="18" spans="1:7" ht="14.25" customHeight="1">
      <c r="A18" s="71" t="s">
        <v>184</v>
      </c>
      <c r="B18" s="98">
        <v>2036</v>
      </c>
      <c r="C18" s="98">
        <v>531</v>
      </c>
      <c r="D18" s="98">
        <v>2036</v>
      </c>
      <c r="E18" s="98">
        <v>0</v>
      </c>
      <c r="F18" s="98">
        <v>0</v>
      </c>
      <c r="G18" s="35"/>
    </row>
    <row r="19" spans="1:7" ht="14.25" customHeight="1">
      <c r="A19" s="71" t="s">
        <v>185</v>
      </c>
      <c r="B19" s="98">
        <v>0</v>
      </c>
      <c r="C19" s="98">
        <v>0</v>
      </c>
      <c r="D19" s="98">
        <v>0</v>
      </c>
      <c r="E19" s="98">
        <v>0</v>
      </c>
      <c r="F19" s="98">
        <v>0</v>
      </c>
      <c r="G19" s="35"/>
    </row>
    <row r="20" spans="1:7" ht="14.25" customHeight="1">
      <c r="A20" s="71" t="s">
        <v>186</v>
      </c>
      <c r="B20" s="98">
        <v>1392</v>
      </c>
      <c r="C20" s="98">
        <v>870</v>
      </c>
      <c r="D20" s="98">
        <v>1392</v>
      </c>
      <c r="E20" s="98">
        <v>0</v>
      </c>
      <c r="F20" s="98">
        <v>0</v>
      </c>
      <c r="G20" s="35"/>
    </row>
    <row r="21" spans="1:7" ht="14.25" customHeight="1">
      <c r="A21" s="71" t="s">
        <v>187</v>
      </c>
      <c r="B21" s="98">
        <v>562</v>
      </c>
      <c r="C21" s="98">
        <v>355</v>
      </c>
      <c r="D21" s="98">
        <v>562</v>
      </c>
      <c r="E21" s="118">
        <v>0</v>
      </c>
      <c r="F21" s="118">
        <v>0</v>
      </c>
      <c r="G21" s="35"/>
    </row>
    <row r="22" spans="1:7" ht="14.25" customHeight="1">
      <c r="A22" s="71" t="s">
        <v>188</v>
      </c>
      <c r="B22" s="98">
        <v>184</v>
      </c>
      <c r="C22" s="98">
        <v>112</v>
      </c>
      <c r="D22" s="98">
        <v>76</v>
      </c>
      <c r="E22" s="98">
        <v>108</v>
      </c>
      <c r="F22" s="98">
        <v>108</v>
      </c>
      <c r="G22" s="35"/>
    </row>
    <row r="23" spans="1:7" ht="14.25" customHeight="1">
      <c r="A23" s="71" t="s">
        <v>189</v>
      </c>
      <c r="B23" s="98">
        <v>267</v>
      </c>
      <c r="C23" s="98">
        <v>79</v>
      </c>
      <c r="D23" s="98">
        <v>86</v>
      </c>
      <c r="E23" s="98">
        <v>181</v>
      </c>
      <c r="F23" s="98">
        <v>181</v>
      </c>
      <c r="G23" s="35"/>
    </row>
    <row r="24" spans="1:7" ht="14.25" customHeight="1">
      <c r="A24" s="71" t="s">
        <v>190</v>
      </c>
      <c r="B24" s="98">
        <v>68</v>
      </c>
      <c r="C24" s="98">
        <v>19</v>
      </c>
      <c r="D24" s="98">
        <v>16</v>
      </c>
      <c r="E24" s="98">
        <v>52</v>
      </c>
      <c r="F24" s="98">
        <v>52</v>
      </c>
      <c r="G24" s="35"/>
    </row>
    <row r="25" spans="1:7" ht="14.25" customHeight="1">
      <c r="A25" s="71" t="s">
        <v>191</v>
      </c>
      <c r="B25" s="98">
        <v>456</v>
      </c>
      <c r="C25" s="98">
        <v>406</v>
      </c>
      <c r="D25" s="98">
        <v>162</v>
      </c>
      <c r="E25" s="98">
        <v>294</v>
      </c>
      <c r="F25" s="98">
        <v>294</v>
      </c>
      <c r="G25" s="35"/>
    </row>
    <row r="26" spans="1:7" ht="14.25" customHeight="1">
      <c r="A26" s="71" t="s">
        <v>192</v>
      </c>
      <c r="B26" s="98">
        <v>43</v>
      </c>
      <c r="C26" s="98">
        <v>4</v>
      </c>
      <c r="D26" s="98">
        <v>43</v>
      </c>
      <c r="E26" s="98">
        <v>0</v>
      </c>
      <c r="F26" s="98">
        <v>0</v>
      </c>
      <c r="G26" s="35"/>
    </row>
    <row r="27" spans="1:7" ht="14.25" customHeight="1">
      <c r="A27" s="71" t="s">
        <v>193</v>
      </c>
      <c r="B27" s="98">
        <v>947</v>
      </c>
      <c r="C27" s="98">
        <v>660</v>
      </c>
      <c r="D27" s="98">
        <v>947</v>
      </c>
      <c r="E27" s="98">
        <v>0</v>
      </c>
      <c r="F27" s="98">
        <v>0</v>
      </c>
      <c r="G27" s="35"/>
    </row>
    <row r="28" spans="1:7" ht="14.25" customHeight="1">
      <c r="A28" s="71" t="s">
        <v>194</v>
      </c>
      <c r="B28" s="98">
        <v>2519</v>
      </c>
      <c r="C28" s="98">
        <v>1807</v>
      </c>
      <c r="D28" s="98">
        <v>2519</v>
      </c>
      <c r="E28" s="98">
        <v>0</v>
      </c>
      <c r="F28" s="98">
        <v>0</v>
      </c>
      <c r="G28" s="35"/>
    </row>
    <row r="29" spans="1:7" ht="14.25" customHeight="1">
      <c r="A29" s="71" t="s">
        <v>195</v>
      </c>
      <c r="B29" s="98">
        <v>385</v>
      </c>
      <c r="C29" s="98">
        <v>385</v>
      </c>
      <c r="D29" s="98">
        <v>268</v>
      </c>
      <c r="E29" s="98">
        <v>117</v>
      </c>
      <c r="F29" s="98">
        <v>117</v>
      </c>
      <c r="G29" s="35"/>
    </row>
    <row r="30" spans="1:7" ht="14.25" customHeight="1">
      <c r="A30" s="71" t="s">
        <v>196</v>
      </c>
      <c r="B30" s="98">
        <v>591</v>
      </c>
      <c r="C30" s="98">
        <v>382</v>
      </c>
      <c r="D30" s="98">
        <v>591</v>
      </c>
      <c r="E30" s="98">
        <v>0</v>
      </c>
      <c r="F30" s="98">
        <v>0</v>
      </c>
      <c r="G30" s="35"/>
    </row>
    <row r="31" spans="1:7" ht="14.25" customHeight="1">
      <c r="A31" s="71" t="s">
        <v>197</v>
      </c>
      <c r="B31" s="98">
        <v>335</v>
      </c>
      <c r="C31" s="98">
        <v>257</v>
      </c>
      <c r="D31" s="98">
        <v>335</v>
      </c>
      <c r="E31" s="98">
        <v>0</v>
      </c>
      <c r="F31" s="98">
        <v>0</v>
      </c>
      <c r="G31" s="35"/>
    </row>
    <row r="32" spans="1:7" ht="14.25" customHeight="1">
      <c r="A32" s="71" t="s">
        <v>198</v>
      </c>
      <c r="B32" s="98">
        <v>0</v>
      </c>
      <c r="C32" s="98">
        <v>0</v>
      </c>
      <c r="D32" s="98">
        <v>0</v>
      </c>
      <c r="E32" s="98">
        <v>0</v>
      </c>
      <c r="F32" s="98">
        <v>0</v>
      </c>
      <c r="G32" s="35"/>
    </row>
    <row r="33" spans="1:7" ht="14.25" customHeight="1">
      <c r="A33" s="71" t="s">
        <v>199</v>
      </c>
      <c r="B33" s="98">
        <v>224</v>
      </c>
      <c r="C33" s="98">
        <v>163</v>
      </c>
      <c r="D33" s="98">
        <v>0</v>
      </c>
      <c r="E33" s="98">
        <v>224</v>
      </c>
      <c r="F33" s="98">
        <v>224</v>
      </c>
      <c r="G33" s="35"/>
    </row>
    <row r="34" spans="1:7" ht="14.25" customHeight="1">
      <c r="A34" s="71" t="s">
        <v>200</v>
      </c>
      <c r="B34" s="98">
        <v>27119</v>
      </c>
      <c r="C34" s="98">
        <v>9136</v>
      </c>
      <c r="D34" s="98">
        <v>25627</v>
      </c>
      <c r="E34" s="98">
        <v>1492</v>
      </c>
      <c r="F34" s="98">
        <v>1492</v>
      </c>
      <c r="G34" s="35"/>
    </row>
    <row r="35" spans="1:7" ht="14.25" customHeight="1">
      <c r="A35" s="70" t="s">
        <v>201</v>
      </c>
      <c r="B35" s="98">
        <v>0</v>
      </c>
      <c r="C35" s="98">
        <v>0</v>
      </c>
      <c r="D35" s="98">
        <v>0</v>
      </c>
      <c r="E35" s="98">
        <v>0</v>
      </c>
      <c r="F35" s="98">
        <v>0</v>
      </c>
      <c r="G35" s="35"/>
    </row>
    <row r="36" spans="1:7" ht="14.25" customHeight="1">
      <c r="A36" s="71" t="s">
        <v>386</v>
      </c>
      <c r="B36" s="98">
        <v>0</v>
      </c>
      <c r="C36" s="98">
        <v>0</v>
      </c>
      <c r="D36" s="98">
        <v>0</v>
      </c>
      <c r="E36" s="98">
        <v>0</v>
      </c>
      <c r="F36" s="98">
        <v>0</v>
      </c>
      <c r="G36" s="35"/>
    </row>
    <row r="37" spans="1:7" ht="14.25" customHeight="1">
      <c r="A37" s="71" t="s">
        <v>387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35"/>
    </row>
    <row r="38" spans="1:7" ht="14.25" customHeight="1">
      <c r="A38" s="71" t="s">
        <v>388</v>
      </c>
      <c r="B38" s="98">
        <v>0</v>
      </c>
      <c r="C38" s="98">
        <v>0</v>
      </c>
      <c r="D38" s="98">
        <v>0</v>
      </c>
      <c r="E38" s="98">
        <v>0</v>
      </c>
      <c r="F38" s="98">
        <v>0</v>
      </c>
      <c r="G38" s="35"/>
    </row>
    <row r="39" spans="1:7" ht="14.25" customHeight="1">
      <c r="A39" s="71" t="s">
        <v>389</v>
      </c>
      <c r="B39" s="98">
        <v>0</v>
      </c>
      <c r="C39" s="98">
        <v>0</v>
      </c>
      <c r="D39" s="98">
        <v>0</v>
      </c>
      <c r="E39" s="98">
        <v>0</v>
      </c>
      <c r="F39" s="98">
        <v>0</v>
      </c>
      <c r="G39" s="35"/>
    </row>
    <row r="40" spans="1:7" ht="14.25" customHeight="1">
      <c r="A40" s="71" t="s">
        <v>390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35"/>
    </row>
    <row r="41" spans="1:7" ht="14.25" customHeight="1">
      <c r="A41" s="71" t="s">
        <v>391</v>
      </c>
      <c r="B41" s="98">
        <v>0</v>
      </c>
      <c r="C41" s="98">
        <v>0</v>
      </c>
      <c r="D41" s="98">
        <v>0</v>
      </c>
      <c r="E41" s="98">
        <v>0</v>
      </c>
      <c r="F41" s="98">
        <v>0</v>
      </c>
      <c r="G41" s="35"/>
    </row>
    <row r="42" spans="1:7" ht="14.25" customHeight="1">
      <c r="A42" s="71" t="s">
        <v>392</v>
      </c>
      <c r="B42" s="98">
        <v>0</v>
      </c>
      <c r="C42" s="98">
        <v>0</v>
      </c>
      <c r="D42" s="98">
        <v>0</v>
      </c>
      <c r="E42" s="98">
        <v>0</v>
      </c>
      <c r="F42" s="98">
        <v>0</v>
      </c>
      <c r="G42" s="35"/>
    </row>
    <row r="43" spans="1:7" ht="14.25" customHeight="1">
      <c r="A43" s="71" t="s">
        <v>393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35"/>
    </row>
    <row r="44" spans="1:7" ht="14.25" customHeight="1">
      <c r="A44" s="70" t="s">
        <v>202</v>
      </c>
      <c r="B44" s="98">
        <v>471</v>
      </c>
      <c r="C44" s="98">
        <v>726</v>
      </c>
      <c r="D44" s="98">
        <v>220</v>
      </c>
      <c r="E44" s="98">
        <v>251</v>
      </c>
      <c r="F44" s="98">
        <v>251</v>
      </c>
      <c r="G44" s="35"/>
    </row>
    <row r="45" spans="1:7" ht="14.25" customHeight="1">
      <c r="A45" s="71" t="s">
        <v>394</v>
      </c>
      <c r="B45" s="98">
        <v>0</v>
      </c>
      <c r="C45" s="98">
        <v>0</v>
      </c>
      <c r="D45" s="98">
        <v>0</v>
      </c>
      <c r="E45" s="98">
        <v>0</v>
      </c>
      <c r="F45" s="98">
        <v>0</v>
      </c>
      <c r="G45" s="35"/>
    </row>
    <row r="46" spans="1:7" ht="14.25" customHeight="1">
      <c r="A46" s="71" t="s">
        <v>395</v>
      </c>
      <c r="B46" s="98">
        <v>0</v>
      </c>
      <c r="C46" s="98">
        <v>0</v>
      </c>
      <c r="D46" s="98">
        <v>0</v>
      </c>
      <c r="E46" s="98">
        <v>0</v>
      </c>
      <c r="F46" s="98">
        <v>0</v>
      </c>
      <c r="G46" s="35"/>
    </row>
    <row r="47" spans="1:7" ht="14.25" customHeight="1">
      <c r="A47" s="71" t="s">
        <v>396</v>
      </c>
      <c r="B47" s="98">
        <v>0</v>
      </c>
      <c r="C47" s="98">
        <v>0</v>
      </c>
      <c r="D47" s="98">
        <v>0</v>
      </c>
      <c r="E47" s="98">
        <v>0</v>
      </c>
      <c r="F47" s="98">
        <v>0</v>
      </c>
      <c r="G47" s="35"/>
    </row>
    <row r="48" spans="1:7" ht="14.25" customHeight="1">
      <c r="A48" s="71" t="s">
        <v>397</v>
      </c>
      <c r="B48" s="98">
        <v>325</v>
      </c>
      <c r="C48" s="98">
        <v>80</v>
      </c>
      <c r="D48" s="98">
        <v>214</v>
      </c>
      <c r="E48" s="98">
        <v>111</v>
      </c>
      <c r="F48" s="98">
        <v>111</v>
      </c>
      <c r="G48" s="35"/>
    </row>
    <row r="49" spans="1:7" ht="14.25" customHeight="1">
      <c r="A49" s="71" t="s">
        <v>398</v>
      </c>
      <c r="B49" s="98">
        <v>146</v>
      </c>
      <c r="C49" s="98">
        <v>646</v>
      </c>
      <c r="D49" s="98">
        <v>6</v>
      </c>
      <c r="E49" s="98">
        <v>140</v>
      </c>
      <c r="F49" s="98">
        <v>140</v>
      </c>
      <c r="G49" s="35"/>
    </row>
    <row r="50" spans="1:7" ht="14.25" customHeight="1">
      <c r="A50" s="70" t="s">
        <v>203</v>
      </c>
      <c r="B50" s="98">
        <v>13471</v>
      </c>
      <c r="C50" s="98">
        <v>8965</v>
      </c>
      <c r="D50" s="98">
        <v>13412</v>
      </c>
      <c r="E50" s="98">
        <v>59</v>
      </c>
      <c r="F50" s="98">
        <v>59</v>
      </c>
      <c r="G50" s="35"/>
    </row>
    <row r="51" spans="1:7" ht="14.25" customHeight="1">
      <c r="A51" s="71" t="s">
        <v>204</v>
      </c>
      <c r="B51" s="98">
        <v>956</v>
      </c>
      <c r="C51" s="98">
        <v>467</v>
      </c>
      <c r="D51" s="98">
        <v>956</v>
      </c>
      <c r="E51" s="98">
        <v>0</v>
      </c>
      <c r="F51" s="98">
        <v>0</v>
      </c>
      <c r="G51" s="35"/>
    </row>
    <row r="52" spans="1:7" ht="14.25" customHeight="1">
      <c r="A52" s="71" t="s">
        <v>205</v>
      </c>
      <c r="B52" s="98">
        <v>10660</v>
      </c>
      <c r="C52" s="98">
        <v>4972</v>
      </c>
      <c r="D52" s="98">
        <v>10660</v>
      </c>
      <c r="E52" s="98">
        <v>0</v>
      </c>
      <c r="F52" s="98">
        <v>0</v>
      </c>
      <c r="G52" s="35"/>
    </row>
    <row r="53" spans="1:7" ht="14.25" customHeight="1">
      <c r="A53" s="71" t="s">
        <v>206</v>
      </c>
      <c r="B53" s="98">
        <v>10</v>
      </c>
      <c r="C53" s="98">
        <v>0</v>
      </c>
      <c r="D53" s="98">
        <v>10</v>
      </c>
      <c r="E53" s="98">
        <v>0</v>
      </c>
      <c r="F53" s="98">
        <v>0</v>
      </c>
      <c r="G53" s="35"/>
    </row>
    <row r="54" spans="1:7" ht="14.25" customHeight="1">
      <c r="A54" s="71" t="s">
        <v>207</v>
      </c>
      <c r="B54" s="98">
        <v>338</v>
      </c>
      <c r="C54" s="98">
        <v>1101</v>
      </c>
      <c r="D54" s="98">
        <v>338</v>
      </c>
      <c r="E54" s="98">
        <v>0</v>
      </c>
      <c r="F54" s="98">
        <v>0</v>
      </c>
      <c r="G54" s="35"/>
    </row>
    <row r="55" spans="1:7" ht="14.25" customHeight="1">
      <c r="A55" s="71" t="s">
        <v>208</v>
      </c>
      <c r="B55" s="98">
        <v>451</v>
      </c>
      <c r="C55" s="98">
        <v>1657</v>
      </c>
      <c r="D55" s="98">
        <v>451</v>
      </c>
      <c r="E55" s="98">
        <v>0</v>
      </c>
      <c r="F55" s="98">
        <v>0</v>
      </c>
      <c r="G55" s="35"/>
    </row>
    <row r="56" spans="1:7" ht="14.25" customHeight="1">
      <c r="A56" s="71" t="s">
        <v>209</v>
      </c>
      <c r="B56" s="98">
        <v>773</v>
      </c>
      <c r="C56" s="98">
        <v>567</v>
      </c>
      <c r="D56" s="98">
        <v>773</v>
      </c>
      <c r="E56" s="98">
        <v>0</v>
      </c>
      <c r="F56" s="98">
        <v>0</v>
      </c>
      <c r="G56" s="35"/>
    </row>
    <row r="57" spans="1:7" ht="14.25" customHeight="1">
      <c r="A57" s="71" t="s">
        <v>210</v>
      </c>
      <c r="B57" s="98">
        <v>0</v>
      </c>
      <c r="C57" s="98">
        <v>0</v>
      </c>
      <c r="D57" s="98">
        <v>0</v>
      </c>
      <c r="E57" s="98">
        <v>0</v>
      </c>
      <c r="F57" s="98">
        <v>0</v>
      </c>
      <c r="G57" s="35"/>
    </row>
    <row r="58" spans="1:7" ht="14.25" customHeight="1">
      <c r="A58" s="71" t="s">
        <v>211</v>
      </c>
      <c r="B58" s="98">
        <v>0</v>
      </c>
      <c r="C58" s="98">
        <v>0</v>
      </c>
      <c r="D58" s="98">
        <v>0</v>
      </c>
      <c r="E58" s="98">
        <v>0</v>
      </c>
      <c r="F58" s="98">
        <v>0</v>
      </c>
      <c r="G58" s="35"/>
    </row>
    <row r="59" spans="1:7" ht="14.25" customHeight="1">
      <c r="A59" s="71" t="s">
        <v>212</v>
      </c>
      <c r="B59" s="98">
        <v>0</v>
      </c>
      <c r="C59" s="98">
        <v>0</v>
      </c>
      <c r="D59" s="98">
        <v>0</v>
      </c>
      <c r="E59" s="98">
        <v>0</v>
      </c>
      <c r="F59" s="98">
        <v>0</v>
      </c>
      <c r="G59" s="35"/>
    </row>
    <row r="60" spans="1:7" ht="14.25" customHeight="1">
      <c r="A60" s="71" t="s">
        <v>213</v>
      </c>
      <c r="B60" s="98">
        <v>0</v>
      </c>
      <c r="C60" s="98">
        <v>0</v>
      </c>
      <c r="D60" s="98">
        <v>0</v>
      </c>
      <c r="E60" s="98">
        <v>0</v>
      </c>
      <c r="F60" s="98">
        <v>0</v>
      </c>
      <c r="G60" s="35"/>
    </row>
    <row r="61" spans="1:7" ht="14.25" customHeight="1">
      <c r="A61" s="71" t="s">
        <v>399</v>
      </c>
      <c r="B61" s="98">
        <v>0</v>
      </c>
      <c r="C61" s="98">
        <v>0</v>
      </c>
      <c r="D61" s="98">
        <v>0</v>
      </c>
      <c r="E61" s="98">
        <v>0</v>
      </c>
      <c r="F61" s="98">
        <v>0</v>
      </c>
      <c r="G61" s="35"/>
    </row>
    <row r="62" spans="1:7" ht="14.25" customHeight="1">
      <c r="A62" s="71" t="s">
        <v>214</v>
      </c>
      <c r="B62" s="98">
        <v>283</v>
      </c>
      <c r="C62" s="98">
        <v>201</v>
      </c>
      <c r="D62" s="98">
        <v>224</v>
      </c>
      <c r="E62" s="98">
        <v>59</v>
      </c>
      <c r="F62" s="98">
        <v>59</v>
      </c>
      <c r="G62" s="35"/>
    </row>
    <row r="63" spans="1:7" ht="14.25" customHeight="1">
      <c r="A63" s="70" t="s">
        <v>215</v>
      </c>
      <c r="B63" s="98">
        <v>67746</v>
      </c>
      <c r="C63" s="98">
        <v>51279</v>
      </c>
      <c r="D63" s="98">
        <v>66490</v>
      </c>
      <c r="E63" s="98">
        <v>1256</v>
      </c>
      <c r="F63" s="98">
        <v>1256</v>
      </c>
      <c r="G63" s="35"/>
    </row>
    <row r="64" spans="1:7" ht="14.25" customHeight="1">
      <c r="A64" s="71" t="s">
        <v>216</v>
      </c>
      <c r="B64" s="98">
        <v>763</v>
      </c>
      <c r="C64" s="98">
        <v>763</v>
      </c>
      <c r="D64" s="98">
        <v>633</v>
      </c>
      <c r="E64" s="98">
        <v>130</v>
      </c>
      <c r="F64" s="98">
        <v>130</v>
      </c>
      <c r="G64" s="35"/>
    </row>
    <row r="65" spans="1:7" ht="14.25" customHeight="1">
      <c r="A65" s="71" t="s">
        <v>217</v>
      </c>
      <c r="B65" s="98">
        <v>56235</v>
      </c>
      <c r="C65" s="98">
        <v>40618</v>
      </c>
      <c r="D65" s="98">
        <v>56235</v>
      </c>
      <c r="E65" s="98">
        <v>0</v>
      </c>
      <c r="F65" s="98">
        <v>0</v>
      </c>
      <c r="G65" s="35"/>
    </row>
    <row r="66" spans="1:7" ht="14.25" customHeight="1">
      <c r="A66" s="71" t="s">
        <v>218</v>
      </c>
      <c r="B66" s="98">
        <v>3599</v>
      </c>
      <c r="C66" s="98">
        <v>4507</v>
      </c>
      <c r="D66" s="98">
        <v>3599</v>
      </c>
      <c r="E66" s="98">
        <v>0</v>
      </c>
      <c r="F66" s="98">
        <v>0</v>
      </c>
      <c r="G66" s="35"/>
    </row>
    <row r="67" spans="1:7" ht="14.25" customHeight="1">
      <c r="A67" s="71" t="s">
        <v>219</v>
      </c>
      <c r="B67" s="98">
        <v>0</v>
      </c>
      <c r="C67" s="98">
        <v>0</v>
      </c>
      <c r="D67" s="98">
        <v>0</v>
      </c>
      <c r="E67" s="98">
        <v>0</v>
      </c>
      <c r="F67" s="98">
        <v>0</v>
      </c>
      <c r="G67" s="35"/>
    </row>
    <row r="68" spans="1:7" ht="14.25" customHeight="1">
      <c r="A68" s="71" t="s">
        <v>220</v>
      </c>
      <c r="B68" s="98">
        <v>362</v>
      </c>
      <c r="C68" s="98">
        <v>331</v>
      </c>
      <c r="D68" s="98">
        <v>337</v>
      </c>
      <c r="E68" s="98">
        <v>25</v>
      </c>
      <c r="F68" s="98">
        <v>25</v>
      </c>
      <c r="G68" s="35"/>
    </row>
    <row r="69" spans="1:7" ht="14.25" customHeight="1">
      <c r="A69" s="71" t="s">
        <v>221</v>
      </c>
      <c r="B69" s="98">
        <v>0</v>
      </c>
      <c r="C69" s="98">
        <v>0</v>
      </c>
      <c r="D69" s="98">
        <v>0</v>
      </c>
      <c r="E69" s="98">
        <v>0</v>
      </c>
      <c r="F69" s="98">
        <v>0</v>
      </c>
      <c r="G69" s="35"/>
    </row>
    <row r="70" spans="1:7" ht="14.25" customHeight="1">
      <c r="A70" s="71" t="s">
        <v>222</v>
      </c>
      <c r="B70" s="98">
        <v>403</v>
      </c>
      <c r="C70" s="98">
        <v>302</v>
      </c>
      <c r="D70" s="98">
        <v>229</v>
      </c>
      <c r="E70" s="98">
        <v>174</v>
      </c>
      <c r="F70" s="98">
        <v>174</v>
      </c>
      <c r="G70" s="35"/>
    </row>
    <row r="71" spans="1:7" ht="14.25" customHeight="1">
      <c r="A71" s="71" t="s">
        <v>223</v>
      </c>
      <c r="B71" s="98">
        <v>1966</v>
      </c>
      <c r="C71" s="98">
        <v>1306</v>
      </c>
      <c r="D71" s="98">
        <v>1966</v>
      </c>
      <c r="E71" s="98">
        <v>0</v>
      </c>
      <c r="F71" s="98">
        <v>0</v>
      </c>
      <c r="G71" s="35"/>
    </row>
    <row r="72" spans="1:7" ht="14.25" customHeight="1">
      <c r="A72" s="71" t="s">
        <v>224</v>
      </c>
      <c r="B72" s="98">
        <v>3657</v>
      </c>
      <c r="C72" s="98">
        <v>2747</v>
      </c>
      <c r="D72" s="98">
        <v>2730</v>
      </c>
      <c r="E72" s="98">
        <v>927</v>
      </c>
      <c r="F72" s="98">
        <v>927</v>
      </c>
      <c r="G72" s="35"/>
    </row>
    <row r="73" spans="1:7" ht="14.25" customHeight="1">
      <c r="A73" s="71" t="s">
        <v>225</v>
      </c>
      <c r="B73" s="98">
        <v>761</v>
      </c>
      <c r="C73" s="98">
        <v>705</v>
      </c>
      <c r="D73" s="98">
        <v>761</v>
      </c>
      <c r="E73" s="98">
        <v>0</v>
      </c>
      <c r="F73" s="98">
        <v>0</v>
      </c>
      <c r="G73" s="35"/>
    </row>
    <row r="74" spans="1:7" ht="14.25" customHeight="1">
      <c r="A74" s="70" t="s">
        <v>226</v>
      </c>
      <c r="B74" s="98">
        <v>13521</v>
      </c>
      <c r="C74" s="98">
        <v>6072</v>
      </c>
      <c r="D74" s="98">
        <v>13119</v>
      </c>
      <c r="E74" s="98">
        <v>402</v>
      </c>
      <c r="F74" s="98">
        <v>402</v>
      </c>
      <c r="G74" s="35"/>
    </row>
    <row r="75" spans="1:7" ht="14.25" customHeight="1">
      <c r="A75" s="71" t="s">
        <v>227</v>
      </c>
      <c r="B75" s="98">
        <v>877</v>
      </c>
      <c r="C75" s="98">
        <v>470</v>
      </c>
      <c r="D75" s="98">
        <v>877</v>
      </c>
      <c r="E75" s="98">
        <v>0</v>
      </c>
      <c r="F75" s="98">
        <v>0</v>
      </c>
      <c r="G75" s="35"/>
    </row>
    <row r="76" spans="1:7" ht="14.25" customHeight="1">
      <c r="A76" s="71" t="s">
        <v>228</v>
      </c>
      <c r="B76" s="98">
        <v>30</v>
      </c>
      <c r="C76" s="98">
        <v>15</v>
      </c>
      <c r="D76" s="98">
        <v>0</v>
      </c>
      <c r="E76" s="98">
        <v>30</v>
      </c>
      <c r="F76" s="98">
        <v>30</v>
      </c>
      <c r="G76" s="35"/>
    </row>
    <row r="77" spans="1:7" ht="14.25" customHeight="1">
      <c r="A77" s="71" t="s">
        <v>229</v>
      </c>
      <c r="B77" s="98">
        <v>40</v>
      </c>
      <c r="C77" s="98">
        <v>20</v>
      </c>
      <c r="D77" s="98">
        <v>0</v>
      </c>
      <c r="E77" s="98">
        <v>40</v>
      </c>
      <c r="F77" s="98">
        <v>40</v>
      </c>
      <c r="G77" s="35"/>
    </row>
    <row r="78" spans="1:7" ht="14.25" customHeight="1">
      <c r="A78" s="71" t="s">
        <v>230</v>
      </c>
      <c r="B78" s="98">
        <v>1386</v>
      </c>
      <c r="C78" s="98">
        <v>1525</v>
      </c>
      <c r="D78" s="98">
        <v>1386</v>
      </c>
      <c r="E78" s="98">
        <v>0</v>
      </c>
      <c r="F78" s="98">
        <v>0</v>
      </c>
      <c r="G78" s="35"/>
    </row>
    <row r="79" spans="1:7" ht="14.25" customHeight="1">
      <c r="A79" s="71" t="s">
        <v>231</v>
      </c>
      <c r="B79" s="98">
        <v>301</v>
      </c>
      <c r="C79" s="98">
        <v>250</v>
      </c>
      <c r="D79" s="98">
        <v>35</v>
      </c>
      <c r="E79" s="98">
        <v>266</v>
      </c>
      <c r="F79" s="98">
        <v>266</v>
      </c>
      <c r="G79" s="35"/>
    </row>
    <row r="80" spans="1:7" ht="14.25" customHeight="1">
      <c r="A80" s="71" t="s">
        <v>232</v>
      </c>
      <c r="B80" s="98">
        <v>0</v>
      </c>
      <c r="C80" s="98">
        <v>0</v>
      </c>
      <c r="D80" s="98">
        <v>0</v>
      </c>
      <c r="E80" s="98">
        <v>0</v>
      </c>
      <c r="F80" s="98">
        <v>0</v>
      </c>
      <c r="G80" s="35"/>
    </row>
    <row r="81" spans="1:7" ht="14.25" customHeight="1">
      <c r="A81" s="71" t="s">
        <v>233</v>
      </c>
      <c r="B81" s="98">
        <v>109</v>
      </c>
      <c r="C81" s="98">
        <v>90</v>
      </c>
      <c r="D81" s="98">
        <v>43</v>
      </c>
      <c r="E81" s="98">
        <v>66</v>
      </c>
      <c r="F81" s="98">
        <v>66</v>
      </c>
      <c r="G81" s="35"/>
    </row>
    <row r="82" spans="1:7" ht="14.25" customHeight="1">
      <c r="A82" s="71" t="s">
        <v>234</v>
      </c>
      <c r="B82" s="98">
        <v>20</v>
      </c>
      <c r="C82" s="119">
        <v>0</v>
      </c>
      <c r="D82" s="98">
        <v>20</v>
      </c>
      <c r="E82" s="98">
        <v>0</v>
      </c>
      <c r="F82" s="98">
        <v>0</v>
      </c>
      <c r="G82" s="35"/>
    </row>
    <row r="83" spans="1:7" ht="14.25" customHeight="1">
      <c r="A83" s="71" t="s">
        <v>400</v>
      </c>
      <c r="B83" s="98">
        <v>80</v>
      </c>
      <c r="C83" s="98">
        <v>0</v>
      </c>
      <c r="D83" s="98">
        <v>80</v>
      </c>
      <c r="E83" s="98">
        <v>0</v>
      </c>
      <c r="F83" s="98">
        <v>0</v>
      </c>
      <c r="G83" s="35"/>
    </row>
    <row r="84" spans="1:7" ht="14.25" customHeight="1">
      <c r="A84" s="71" t="s">
        <v>235</v>
      </c>
      <c r="B84" s="98">
        <v>10678</v>
      </c>
      <c r="C84" s="98">
        <v>3702</v>
      </c>
      <c r="D84" s="98">
        <v>10678</v>
      </c>
      <c r="E84" s="98">
        <v>0</v>
      </c>
      <c r="F84" s="98">
        <v>0</v>
      </c>
      <c r="G84" s="35"/>
    </row>
    <row r="85" spans="1:7" ht="14.25" customHeight="1">
      <c r="A85" s="70" t="s">
        <v>236</v>
      </c>
      <c r="B85" s="98">
        <v>3080</v>
      </c>
      <c r="C85" s="98">
        <v>1799</v>
      </c>
      <c r="D85" s="98">
        <v>2474</v>
      </c>
      <c r="E85" s="98">
        <v>606</v>
      </c>
      <c r="F85" s="98">
        <v>606</v>
      </c>
      <c r="G85" s="35"/>
    </row>
    <row r="86" spans="1:7" ht="14.25" customHeight="1">
      <c r="A86" s="71" t="s">
        <v>237</v>
      </c>
      <c r="B86" s="98">
        <v>1558</v>
      </c>
      <c r="C86" s="98">
        <v>1227</v>
      </c>
      <c r="D86" s="98">
        <v>1248</v>
      </c>
      <c r="E86" s="98">
        <v>310</v>
      </c>
      <c r="F86" s="98">
        <v>310</v>
      </c>
      <c r="G86" s="35"/>
    </row>
    <row r="87" spans="1:7" ht="14.25" customHeight="1">
      <c r="A87" s="71" t="s">
        <v>238</v>
      </c>
      <c r="B87" s="98">
        <v>482</v>
      </c>
      <c r="C87" s="98">
        <v>262</v>
      </c>
      <c r="D87" s="98">
        <v>295</v>
      </c>
      <c r="E87" s="98">
        <v>187</v>
      </c>
      <c r="F87" s="98">
        <v>187</v>
      </c>
      <c r="G87" s="35"/>
    </row>
    <row r="88" spans="1:7" ht="14.25" customHeight="1">
      <c r="A88" s="71" t="s">
        <v>239</v>
      </c>
      <c r="B88" s="98">
        <v>140</v>
      </c>
      <c r="C88" s="98">
        <v>0</v>
      </c>
      <c r="D88" s="98">
        <v>140</v>
      </c>
      <c r="E88" s="98">
        <v>0</v>
      </c>
      <c r="F88" s="98">
        <v>0</v>
      </c>
      <c r="G88" s="35"/>
    </row>
    <row r="89" spans="1:7" ht="14.25" customHeight="1">
      <c r="A89" s="71" t="s">
        <v>401</v>
      </c>
      <c r="B89" s="98">
        <v>646</v>
      </c>
      <c r="C89" s="98">
        <v>310</v>
      </c>
      <c r="D89" s="98">
        <v>646</v>
      </c>
      <c r="E89" s="98">
        <v>0</v>
      </c>
      <c r="F89" s="98">
        <v>0</v>
      </c>
      <c r="G89" s="35"/>
    </row>
    <row r="90" spans="1:7" ht="14.25" customHeight="1">
      <c r="A90" s="71" t="s">
        <v>240</v>
      </c>
      <c r="B90" s="98">
        <v>254</v>
      </c>
      <c r="C90" s="98">
        <v>0</v>
      </c>
      <c r="D90" s="98">
        <v>145</v>
      </c>
      <c r="E90" s="98">
        <v>109</v>
      </c>
      <c r="F90" s="98">
        <v>109</v>
      </c>
      <c r="G90" s="35"/>
    </row>
    <row r="91" spans="1:7" ht="14.25" customHeight="1">
      <c r="A91" s="70" t="s">
        <v>241</v>
      </c>
      <c r="B91" s="98">
        <v>30627</v>
      </c>
      <c r="C91" s="98">
        <v>30009</v>
      </c>
      <c r="D91" s="98">
        <v>29233</v>
      </c>
      <c r="E91" s="98">
        <v>1394</v>
      </c>
      <c r="F91" s="98">
        <v>1394</v>
      </c>
      <c r="G91" s="35"/>
    </row>
    <row r="92" spans="1:7" ht="14.25" customHeight="1">
      <c r="A92" s="71" t="s">
        <v>242</v>
      </c>
      <c r="B92" s="98">
        <v>2191</v>
      </c>
      <c r="C92" s="98">
        <v>1398</v>
      </c>
      <c r="D92" s="98">
        <v>2191</v>
      </c>
      <c r="E92" s="98">
        <v>0</v>
      </c>
      <c r="F92" s="98">
        <v>0</v>
      </c>
      <c r="G92" s="35"/>
    </row>
    <row r="93" spans="1:7" ht="14.25" customHeight="1">
      <c r="A93" s="71" t="s">
        <v>243</v>
      </c>
      <c r="B93" s="98">
        <v>2100</v>
      </c>
      <c r="C93" s="98">
        <v>1814</v>
      </c>
      <c r="D93" s="98">
        <v>2100</v>
      </c>
      <c r="E93" s="98">
        <v>0</v>
      </c>
      <c r="F93" s="98">
        <v>0</v>
      </c>
      <c r="G93" s="35"/>
    </row>
    <row r="94" spans="1:7" ht="14.25" customHeight="1">
      <c r="A94" s="71" t="s">
        <v>402</v>
      </c>
      <c r="B94" s="98">
        <v>0</v>
      </c>
      <c r="C94" s="98">
        <v>0</v>
      </c>
      <c r="D94" s="98">
        <v>0</v>
      </c>
      <c r="E94" s="98">
        <v>0</v>
      </c>
      <c r="F94" s="98">
        <v>0</v>
      </c>
      <c r="G94" s="35"/>
    </row>
    <row r="95" spans="1:7" ht="14.25" customHeight="1">
      <c r="A95" s="71" t="s">
        <v>244</v>
      </c>
      <c r="B95" s="98">
        <v>7789</v>
      </c>
      <c r="C95" s="98">
        <v>4894</v>
      </c>
      <c r="D95" s="98">
        <v>7789</v>
      </c>
      <c r="E95" s="98">
        <v>0</v>
      </c>
      <c r="F95" s="98">
        <v>0</v>
      </c>
      <c r="G95" s="35"/>
    </row>
    <row r="96" spans="1:7" ht="14.25" customHeight="1">
      <c r="A96" s="71" t="s">
        <v>245</v>
      </c>
      <c r="B96" s="98">
        <v>0</v>
      </c>
      <c r="C96" s="98">
        <v>0</v>
      </c>
      <c r="D96" s="98">
        <v>0</v>
      </c>
      <c r="E96" s="98">
        <v>0</v>
      </c>
      <c r="F96" s="98">
        <v>0</v>
      </c>
      <c r="G96" s="35"/>
    </row>
    <row r="97" spans="1:7" ht="14.25" customHeight="1">
      <c r="A97" s="71" t="s">
        <v>246</v>
      </c>
      <c r="B97" s="98">
        <v>757</v>
      </c>
      <c r="C97" s="98">
        <v>866</v>
      </c>
      <c r="D97" s="98">
        <v>654</v>
      </c>
      <c r="E97" s="98">
        <v>103</v>
      </c>
      <c r="F97" s="98">
        <v>103</v>
      </c>
      <c r="G97" s="35"/>
    </row>
    <row r="98" spans="1:7" ht="14.25" customHeight="1">
      <c r="A98" s="71" t="s">
        <v>247</v>
      </c>
      <c r="B98" s="98">
        <v>2130</v>
      </c>
      <c r="C98" s="98">
        <v>1000</v>
      </c>
      <c r="D98" s="98">
        <v>2005</v>
      </c>
      <c r="E98" s="98">
        <v>125</v>
      </c>
      <c r="F98" s="98">
        <v>125</v>
      </c>
      <c r="G98" s="35"/>
    </row>
    <row r="99" spans="1:7" ht="14.25" customHeight="1">
      <c r="A99" s="71" t="s">
        <v>248</v>
      </c>
      <c r="B99" s="98">
        <v>758</v>
      </c>
      <c r="C99" s="98">
        <v>450</v>
      </c>
      <c r="D99" s="98">
        <v>589</v>
      </c>
      <c r="E99" s="98">
        <v>169</v>
      </c>
      <c r="F99" s="98">
        <v>169</v>
      </c>
      <c r="G99" s="35"/>
    </row>
    <row r="100" spans="1:7" ht="14.25" customHeight="1">
      <c r="A100" s="71" t="s">
        <v>249</v>
      </c>
      <c r="B100" s="98">
        <v>1744</v>
      </c>
      <c r="C100" s="98">
        <v>1350</v>
      </c>
      <c r="D100" s="98">
        <v>1563</v>
      </c>
      <c r="E100" s="98">
        <v>181</v>
      </c>
      <c r="F100" s="98">
        <v>181</v>
      </c>
      <c r="G100" s="35"/>
    </row>
    <row r="101" spans="1:7" ht="14.25" customHeight="1">
      <c r="A101" s="71" t="s">
        <v>250</v>
      </c>
      <c r="B101" s="98">
        <v>1864</v>
      </c>
      <c r="C101" s="98">
        <v>830</v>
      </c>
      <c r="D101" s="98">
        <v>1517</v>
      </c>
      <c r="E101" s="98">
        <v>347</v>
      </c>
      <c r="F101" s="98">
        <v>347</v>
      </c>
      <c r="G101" s="35"/>
    </row>
    <row r="102" spans="1:7" ht="14.25" customHeight="1">
      <c r="A102" s="71" t="s">
        <v>251</v>
      </c>
      <c r="B102" s="98">
        <v>317</v>
      </c>
      <c r="C102" s="98">
        <v>0</v>
      </c>
      <c r="D102" s="98">
        <v>243</v>
      </c>
      <c r="E102" s="98">
        <v>74</v>
      </c>
      <c r="F102" s="98">
        <v>74</v>
      </c>
      <c r="G102" s="35"/>
    </row>
    <row r="103" spans="1:7" ht="14.25" customHeight="1">
      <c r="A103" s="71" t="s">
        <v>252</v>
      </c>
      <c r="B103" s="98">
        <v>0</v>
      </c>
      <c r="C103" s="98">
        <v>0</v>
      </c>
      <c r="D103" s="98">
        <v>0</v>
      </c>
      <c r="E103" s="98">
        <v>0</v>
      </c>
      <c r="F103" s="98">
        <v>0</v>
      </c>
      <c r="G103" s="35"/>
    </row>
    <row r="104" spans="1:7" ht="14.25" customHeight="1">
      <c r="A104" s="71" t="s">
        <v>403</v>
      </c>
      <c r="B104" s="98">
        <v>1150</v>
      </c>
      <c r="C104" s="98">
        <v>1150</v>
      </c>
      <c r="D104" s="98">
        <v>988</v>
      </c>
      <c r="E104" s="98">
        <v>162</v>
      </c>
      <c r="F104" s="98">
        <v>162</v>
      </c>
      <c r="G104" s="35"/>
    </row>
    <row r="105" spans="1:7" ht="14.25" customHeight="1">
      <c r="A105" s="71" t="s">
        <v>404</v>
      </c>
      <c r="B105" s="98">
        <v>545</v>
      </c>
      <c r="C105" s="98">
        <v>150</v>
      </c>
      <c r="D105" s="98">
        <v>545</v>
      </c>
      <c r="E105" s="98">
        <v>0</v>
      </c>
      <c r="F105" s="98">
        <v>0</v>
      </c>
      <c r="G105" s="35"/>
    </row>
    <row r="106" spans="1:7" ht="14.25" customHeight="1">
      <c r="A106" s="71" t="s">
        <v>459</v>
      </c>
      <c r="B106" s="98">
        <v>714</v>
      </c>
      <c r="C106" s="98">
        <v>460</v>
      </c>
      <c r="D106" s="98">
        <v>714</v>
      </c>
      <c r="E106" s="98">
        <v>0</v>
      </c>
      <c r="F106" s="98">
        <v>0</v>
      </c>
      <c r="G106" s="35"/>
    </row>
    <row r="107" spans="1:7" ht="14.25" customHeight="1">
      <c r="A107" s="71" t="s">
        <v>253</v>
      </c>
      <c r="B107" s="98">
        <v>0</v>
      </c>
      <c r="C107" s="98">
        <v>0</v>
      </c>
      <c r="D107" s="98">
        <v>0</v>
      </c>
      <c r="E107" s="98">
        <v>0</v>
      </c>
      <c r="F107" s="98">
        <v>0</v>
      </c>
      <c r="G107" s="35"/>
    </row>
    <row r="108" spans="1:7" ht="14.25" customHeight="1">
      <c r="A108" s="71" t="s">
        <v>405</v>
      </c>
      <c r="B108" s="98">
        <v>12</v>
      </c>
      <c r="C108" s="98">
        <v>0</v>
      </c>
      <c r="D108" s="98">
        <v>12</v>
      </c>
      <c r="E108" s="98">
        <v>0</v>
      </c>
      <c r="F108" s="98">
        <v>0</v>
      </c>
      <c r="G108" s="35"/>
    </row>
    <row r="109" spans="1:7" ht="14.25" customHeight="1">
      <c r="A109" s="71" t="s">
        <v>460</v>
      </c>
      <c r="B109" s="98">
        <v>4692</v>
      </c>
      <c r="C109" s="98">
        <v>13692</v>
      </c>
      <c r="D109" s="98">
        <v>4459</v>
      </c>
      <c r="E109" s="98">
        <v>233</v>
      </c>
      <c r="F109" s="98">
        <v>233</v>
      </c>
      <c r="G109" s="35"/>
    </row>
    <row r="110" spans="1:7" ht="14.25" customHeight="1">
      <c r="A110" s="71" t="s">
        <v>461</v>
      </c>
      <c r="B110" s="98">
        <v>0</v>
      </c>
      <c r="C110" s="98">
        <v>0</v>
      </c>
      <c r="D110" s="98">
        <v>0</v>
      </c>
      <c r="E110" s="98">
        <v>0</v>
      </c>
      <c r="F110" s="98">
        <v>0</v>
      </c>
      <c r="G110" s="35"/>
    </row>
    <row r="111" spans="1:7" ht="14.25" customHeight="1">
      <c r="A111" s="71" t="s">
        <v>254</v>
      </c>
      <c r="B111" s="98">
        <v>3864</v>
      </c>
      <c r="C111" s="98">
        <v>1955</v>
      </c>
      <c r="D111" s="98">
        <v>3864</v>
      </c>
      <c r="E111" s="98">
        <v>0</v>
      </c>
      <c r="F111" s="98">
        <v>0</v>
      </c>
      <c r="G111" s="35"/>
    </row>
    <row r="112" spans="1:7" ht="14.25" customHeight="1">
      <c r="A112" s="70" t="s">
        <v>255</v>
      </c>
      <c r="B112" s="98">
        <v>25818</v>
      </c>
      <c r="C112" s="98">
        <v>22356</v>
      </c>
      <c r="D112" s="98">
        <v>25475</v>
      </c>
      <c r="E112" s="98">
        <v>343</v>
      </c>
      <c r="F112" s="98">
        <v>343</v>
      </c>
      <c r="G112" s="35"/>
    </row>
    <row r="113" spans="1:7" ht="14.25" customHeight="1">
      <c r="A113" s="71" t="s">
        <v>406</v>
      </c>
      <c r="B113" s="98">
        <v>1574</v>
      </c>
      <c r="C113" s="98">
        <v>3469</v>
      </c>
      <c r="D113" s="98">
        <v>1514</v>
      </c>
      <c r="E113" s="98">
        <v>60</v>
      </c>
      <c r="F113" s="98">
        <v>60</v>
      </c>
      <c r="G113" s="35"/>
    </row>
    <row r="114" spans="1:7" ht="14.25" customHeight="1">
      <c r="A114" s="71" t="s">
        <v>256</v>
      </c>
      <c r="B114" s="98">
        <v>1922</v>
      </c>
      <c r="C114" s="98">
        <v>0</v>
      </c>
      <c r="D114" s="98">
        <v>1922</v>
      </c>
      <c r="E114" s="98">
        <v>0</v>
      </c>
      <c r="F114" s="98">
        <v>0</v>
      </c>
      <c r="G114" s="35"/>
    </row>
    <row r="115" spans="1:7" ht="14.25" customHeight="1">
      <c r="A115" s="71" t="s">
        <v>257</v>
      </c>
      <c r="B115" s="98">
        <v>4368</v>
      </c>
      <c r="C115" s="98">
        <v>2405</v>
      </c>
      <c r="D115" s="98">
        <v>4368</v>
      </c>
      <c r="E115" s="98">
        <v>0</v>
      </c>
      <c r="F115" s="98">
        <v>0</v>
      </c>
      <c r="G115" s="35"/>
    </row>
    <row r="116" spans="1:7" ht="14.25" customHeight="1">
      <c r="A116" s="71" t="s">
        <v>258</v>
      </c>
      <c r="B116" s="98">
        <v>4022</v>
      </c>
      <c r="C116" s="98">
        <v>3592</v>
      </c>
      <c r="D116" s="98">
        <v>3755</v>
      </c>
      <c r="E116" s="98">
        <v>267</v>
      </c>
      <c r="F116" s="98">
        <v>267</v>
      </c>
      <c r="G116" s="35"/>
    </row>
    <row r="117" spans="1:7" ht="14.25" customHeight="1">
      <c r="A117" s="71" t="s">
        <v>259</v>
      </c>
      <c r="B117" s="98">
        <v>82</v>
      </c>
      <c r="C117" s="98">
        <v>0</v>
      </c>
      <c r="D117" s="98">
        <v>66</v>
      </c>
      <c r="E117" s="98">
        <v>16</v>
      </c>
      <c r="F117" s="98">
        <v>16</v>
      </c>
      <c r="G117" s="35"/>
    </row>
    <row r="118" spans="1:7" ht="14.25" customHeight="1">
      <c r="A118" s="71" t="s">
        <v>407</v>
      </c>
      <c r="B118" s="98">
        <v>2431</v>
      </c>
      <c r="C118" s="98">
        <v>1200</v>
      </c>
      <c r="D118" s="98">
        <v>2431</v>
      </c>
      <c r="E118" s="98">
        <v>0</v>
      </c>
      <c r="F118" s="98">
        <v>0</v>
      </c>
      <c r="G118" s="35"/>
    </row>
    <row r="119" spans="1:7" ht="14.25" customHeight="1">
      <c r="A119" s="71" t="s">
        <v>260</v>
      </c>
      <c r="B119" s="98">
        <v>1407</v>
      </c>
      <c r="C119" s="98">
        <v>0</v>
      </c>
      <c r="D119" s="98">
        <v>1407</v>
      </c>
      <c r="E119" s="98">
        <v>0</v>
      </c>
      <c r="F119" s="98">
        <v>0</v>
      </c>
      <c r="G119" s="35"/>
    </row>
    <row r="120" spans="1:7" ht="14.25" customHeight="1">
      <c r="A120" s="71" t="s">
        <v>462</v>
      </c>
      <c r="B120" s="98">
        <v>2746</v>
      </c>
      <c r="C120" s="98">
        <v>0</v>
      </c>
      <c r="D120" s="98">
        <v>2746</v>
      </c>
      <c r="E120" s="98">
        <v>0</v>
      </c>
      <c r="F120" s="98">
        <v>0</v>
      </c>
      <c r="G120" s="35"/>
    </row>
    <row r="121" spans="1:7" ht="14.25" customHeight="1">
      <c r="A121" s="71" t="s">
        <v>463</v>
      </c>
      <c r="B121" s="98">
        <v>6277</v>
      </c>
      <c r="C121" s="98">
        <v>11063</v>
      </c>
      <c r="D121" s="98">
        <v>6277</v>
      </c>
      <c r="E121" s="98">
        <v>0</v>
      </c>
      <c r="F121" s="98">
        <v>0</v>
      </c>
      <c r="G121" s="35"/>
    </row>
    <row r="122" spans="1:7" ht="14.25" customHeight="1">
      <c r="A122" s="71" t="s">
        <v>464</v>
      </c>
      <c r="B122" s="98">
        <v>943</v>
      </c>
      <c r="C122" s="98">
        <v>0</v>
      </c>
      <c r="D122" s="98">
        <v>943</v>
      </c>
      <c r="E122" s="98">
        <v>0</v>
      </c>
      <c r="F122" s="98">
        <v>0</v>
      </c>
      <c r="G122" s="35"/>
    </row>
    <row r="123" spans="1:7" ht="14.25" customHeight="1">
      <c r="A123" s="71" t="s">
        <v>465</v>
      </c>
      <c r="B123" s="98">
        <v>0</v>
      </c>
      <c r="C123" s="98">
        <v>0</v>
      </c>
      <c r="D123" s="98">
        <v>0</v>
      </c>
      <c r="E123" s="98">
        <v>0</v>
      </c>
      <c r="F123" s="98">
        <v>0</v>
      </c>
      <c r="G123" s="35"/>
    </row>
    <row r="124" spans="1:7" ht="14.25" customHeight="1">
      <c r="A124" s="71" t="s">
        <v>261</v>
      </c>
      <c r="B124" s="98">
        <v>46</v>
      </c>
      <c r="C124" s="98">
        <v>627</v>
      </c>
      <c r="D124" s="98">
        <v>46</v>
      </c>
      <c r="E124" s="98">
        <v>0</v>
      </c>
      <c r="F124" s="98">
        <v>0</v>
      </c>
      <c r="G124" s="35"/>
    </row>
    <row r="125" spans="1:7" ht="14.25" customHeight="1">
      <c r="A125" s="70" t="s">
        <v>262</v>
      </c>
      <c r="B125" s="98">
        <v>8456</v>
      </c>
      <c r="C125" s="98">
        <v>2772</v>
      </c>
      <c r="D125" s="98">
        <v>7153</v>
      </c>
      <c r="E125" s="98">
        <v>1303</v>
      </c>
      <c r="F125" s="98">
        <v>1303</v>
      </c>
      <c r="G125" s="35"/>
    </row>
    <row r="126" spans="1:7" ht="14.25" customHeight="1">
      <c r="A126" s="71" t="s">
        <v>263</v>
      </c>
      <c r="B126" s="98">
        <v>921</v>
      </c>
      <c r="C126" s="98">
        <v>350</v>
      </c>
      <c r="D126" s="98">
        <v>403</v>
      </c>
      <c r="E126" s="98">
        <v>518</v>
      </c>
      <c r="F126" s="98">
        <v>518</v>
      </c>
      <c r="G126" s="35"/>
    </row>
    <row r="127" spans="1:7" ht="14.25" customHeight="1">
      <c r="A127" s="71" t="s">
        <v>264</v>
      </c>
      <c r="B127" s="98">
        <v>322</v>
      </c>
      <c r="C127" s="98">
        <v>160</v>
      </c>
      <c r="D127" s="98">
        <v>5</v>
      </c>
      <c r="E127" s="98">
        <v>317</v>
      </c>
      <c r="F127" s="98">
        <v>317</v>
      </c>
      <c r="G127" s="35"/>
    </row>
    <row r="128" spans="1:7" ht="14.25" customHeight="1">
      <c r="A128" s="71" t="s">
        <v>265</v>
      </c>
      <c r="B128" s="98">
        <v>4126</v>
      </c>
      <c r="C128" s="98">
        <v>300</v>
      </c>
      <c r="D128" s="98">
        <v>4126</v>
      </c>
      <c r="E128" s="98">
        <v>0</v>
      </c>
      <c r="F128" s="98">
        <v>0</v>
      </c>
      <c r="G128" s="35"/>
    </row>
    <row r="129" spans="1:7" ht="14.25" customHeight="1">
      <c r="A129" s="71" t="s">
        <v>266</v>
      </c>
      <c r="B129" s="98">
        <v>900</v>
      </c>
      <c r="C129" s="98">
        <v>0</v>
      </c>
      <c r="D129" s="98">
        <v>900</v>
      </c>
      <c r="E129" s="98">
        <v>0</v>
      </c>
      <c r="F129" s="98">
        <v>0</v>
      </c>
      <c r="G129" s="35"/>
    </row>
    <row r="130" spans="1:7" ht="14.25" customHeight="1">
      <c r="A130" s="71" t="s">
        <v>267</v>
      </c>
      <c r="B130" s="98">
        <v>0</v>
      </c>
      <c r="C130" s="98">
        <v>0</v>
      </c>
      <c r="D130" s="98">
        <v>0</v>
      </c>
      <c r="E130" s="98">
        <v>0</v>
      </c>
      <c r="F130" s="98">
        <v>0</v>
      </c>
      <c r="G130" s="35"/>
    </row>
    <row r="131" spans="1:7" ht="14.25" customHeight="1">
      <c r="A131" s="71" t="s">
        <v>268</v>
      </c>
      <c r="B131" s="98">
        <v>0</v>
      </c>
      <c r="C131" s="98">
        <v>0</v>
      </c>
      <c r="D131" s="98">
        <v>0</v>
      </c>
      <c r="E131" s="98">
        <v>0</v>
      </c>
      <c r="F131" s="98">
        <v>0</v>
      </c>
      <c r="G131" s="35"/>
    </row>
    <row r="132" spans="1:7" ht="14.25" customHeight="1">
      <c r="A132" s="71" t="s">
        <v>269</v>
      </c>
      <c r="B132" s="98">
        <v>0</v>
      </c>
      <c r="C132" s="98">
        <v>0</v>
      </c>
      <c r="D132" s="98">
        <v>0</v>
      </c>
      <c r="E132" s="98">
        <v>0</v>
      </c>
      <c r="F132" s="98">
        <v>0</v>
      </c>
      <c r="G132" s="35"/>
    </row>
    <row r="133" spans="1:7" ht="14.25" customHeight="1">
      <c r="A133" s="71" t="s">
        <v>270</v>
      </c>
      <c r="B133" s="98">
        <v>0</v>
      </c>
      <c r="C133" s="98">
        <v>0</v>
      </c>
      <c r="D133" s="98">
        <v>0</v>
      </c>
      <c r="E133" s="98">
        <v>0</v>
      </c>
      <c r="F133" s="98">
        <v>0</v>
      </c>
      <c r="G133" s="35"/>
    </row>
    <row r="134" spans="1:7" ht="14.25" customHeight="1">
      <c r="A134" s="71" t="s">
        <v>271</v>
      </c>
      <c r="B134" s="98">
        <v>0</v>
      </c>
      <c r="C134" s="98">
        <v>0</v>
      </c>
      <c r="D134" s="98">
        <v>0</v>
      </c>
      <c r="E134" s="98">
        <v>0</v>
      </c>
      <c r="F134" s="98">
        <v>0</v>
      </c>
      <c r="G134" s="35"/>
    </row>
    <row r="135" spans="1:7" ht="14.25" customHeight="1">
      <c r="A135" s="71" t="s">
        <v>272</v>
      </c>
      <c r="B135" s="98">
        <v>283</v>
      </c>
      <c r="C135" s="98">
        <v>1562</v>
      </c>
      <c r="D135" s="98">
        <v>283</v>
      </c>
      <c r="E135" s="98">
        <v>0</v>
      </c>
      <c r="F135" s="98">
        <v>0</v>
      </c>
      <c r="G135" s="35"/>
    </row>
    <row r="136" spans="1:7" ht="14.25" customHeight="1">
      <c r="A136" s="71" t="s">
        <v>273</v>
      </c>
      <c r="B136" s="98">
        <v>10</v>
      </c>
      <c r="C136" s="98">
        <v>0</v>
      </c>
      <c r="D136" s="98">
        <v>0</v>
      </c>
      <c r="E136" s="98">
        <v>10</v>
      </c>
      <c r="F136" s="98">
        <v>10</v>
      </c>
      <c r="G136" s="35"/>
    </row>
    <row r="137" spans="1:7" ht="14.25" customHeight="1">
      <c r="A137" s="71" t="s">
        <v>274</v>
      </c>
      <c r="B137" s="98">
        <v>1329</v>
      </c>
      <c r="C137" s="98">
        <v>0</v>
      </c>
      <c r="D137" s="98">
        <v>893</v>
      </c>
      <c r="E137" s="98">
        <v>436</v>
      </c>
      <c r="F137" s="98">
        <v>436</v>
      </c>
      <c r="G137" s="35"/>
    </row>
    <row r="138" spans="1:7" ht="14.25" customHeight="1">
      <c r="A138" s="71" t="s">
        <v>408</v>
      </c>
      <c r="B138" s="98">
        <v>0</v>
      </c>
      <c r="C138" s="98">
        <v>0</v>
      </c>
      <c r="D138" s="98">
        <v>0</v>
      </c>
      <c r="E138" s="98">
        <v>0</v>
      </c>
      <c r="F138" s="98">
        <v>0</v>
      </c>
      <c r="G138" s="35"/>
    </row>
    <row r="139" spans="1:7" ht="14.25" customHeight="1">
      <c r="A139" s="71" t="s">
        <v>275</v>
      </c>
      <c r="B139" s="98">
        <v>0</v>
      </c>
      <c r="C139" s="98">
        <v>0</v>
      </c>
      <c r="D139" s="98">
        <v>0</v>
      </c>
      <c r="E139" s="98">
        <v>0</v>
      </c>
      <c r="F139" s="98">
        <v>0</v>
      </c>
      <c r="G139" s="35"/>
    </row>
    <row r="140" spans="1:7" ht="14.25" customHeight="1">
      <c r="A140" s="71" t="s">
        <v>276</v>
      </c>
      <c r="B140" s="98">
        <v>565</v>
      </c>
      <c r="C140" s="98">
        <v>400</v>
      </c>
      <c r="D140" s="98">
        <v>543</v>
      </c>
      <c r="E140" s="98">
        <v>22</v>
      </c>
      <c r="F140" s="98">
        <v>22</v>
      </c>
      <c r="G140" s="35"/>
    </row>
    <row r="141" spans="1:7" ht="14.25" customHeight="1">
      <c r="A141" s="70" t="s">
        <v>277</v>
      </c>
      <c r="B141" s="98">
        <v>16911</v>
      </c>
      <c r="C141" s="98">
        <v>4795</v>
      </c>
      <c r="D141" s="98">
        <v>16021</v>
      </c>
      <c r="E141" s="98">
        <v>890</v>
      </c>
      <c r="F141" s="98">
        <v>890</v>
      </c>
      <c r="G141" s="35"/>
    </row>
    <row r="142" spans="1:7" ht="14.25" customHeight="1">
      <c r="A142" s="71" t="s">
        <v>278</v>
      </c>
      <c r="B142" s="98">
        <v>4168</v>
      </c>
      <c r="C142" s="98">
        <v>2587</v>
      </c>
      <c r="D142" s="98">
        <v>3386</v>
      </c>
      <c r="E142" s="98">
        <v>782</v>
      </c>
      <c r="F142" s="98">
        <v>782</v>
      </c>
      <c r="G142" s="35"/>
    </row>
    <row r="143" spans="1:7" ht="14.25" customHeight="1">
      <c r="A143" s="71" t="s">
        <v>279</v>
      </c>
      <c r="B143" s="98">
        <v>1211</v>
      </c>
      <c r="C143" s="98">
        <v>0</v>
      </c>
      <c r="D143" s="98">
        <v>1112</v>
      </c>
      <c r="E143" s="98">
        <v>99</v>
      </c>
      <c r="F143" s="98">
        <v>99</v>
      </c>
      <c r="G143" s="35"/>
    </row>
    <row r="144" spans="1:7" ht="14.25" customHeight="1">
      <c r="A144" s="71" t="s">
        <v>280</v>
      </c>
      <c r="B144" s="98">
        <v>7833</v>
      </c>
      <c r="C144" s="98">
        <v>674</v>
      </c>
      <c r="D144" s="98">
        <v>7833</v>
      </c>
      <c r="E144" s="98">
        <v>0</v>
      </c>
      <c r="F144" s="98">
        <v>0</v>
      </c>
      <c r="G144" s="35"/>
    </row>
    <row r="145" spans="1:7" ht="14.25" customHeight="1">
      <c r="A145" s="71" t="s">
        <v>281</v>
      </c>
      <c r="B145" s="98">
        <v>3663</v>
      </c>
      <c r="C145" s="98">
        <v>0</v>
      </c>
      <c r="D145" s="98">
        <v>3663</v>
      </c>
      <c r="E145" s="98">
        <v>0</v>
      </c>
      <c r="F145" s="98">
        <v>0</v>
      </c>
      <c r="G145" s="35"/>
    </row>
    <row r="146" spans="1:7" ht="14.25" customHeight="1">
      <c r="A146" s="71" t="s">
        <v>282</v>
      </c>
      <c r="B146" s="98">
        <v>0</v>
      </c>
      <c r="C146" s="98">
        <v>0</v>
      </c>
      <c r="D146" s="98">
        <v>0</v>
      </c>
      <c r="E146" s="98">
        <v>0</v>
      </c>
      <c r="F146" s="98">
        <v>0</v>
      </c>
      <c r="G146" s="35"/>
    </row>
    <row r="147" spans="1:7" ht="14.25" customHeight="1">
      <c r="A147" s="71" t="s">
        <v>283</v>
      </c>
      <c r="B147" s="98">
        <v>36</v>
      </c>
      <c r="C147" s="98">
        <v>1534</v>
      </c>
      <c r="D147" s="98">
        <v>27</v>
      </c>
      <c r="E147" s="98">
        <v>9</v>
      </c>
      <c r="F147" s="98">
        <v>9</v>
      </c>
      <c r="G147" s="35"/>
    </row>
    <row r="148" spans="1:7" ht="14.25" customHeight="1">
      <c r="A148" s="70" t="s">
        <v>284</v>
      </c>
      <c r="B148" s="98">
        <v>41410</v>
      </c>
      <c r="C148" s="98">
        <v>19225</v>
      </c>
      <c r="D148" s="98">
        <v>31888</v>
      </c>
      <c r="E148" s="98">
        <v>9522</v>
      </c>
      <c r="F148" s="98">
        <v>9522</v>
      </c>
      <c r="G148" s="35"/>
    </row>
    <row r="149" spans="1:7" ht="14.25" customHeight="1">
      <c r="A149" s="71" t="s">
        <v>285</v>
      </c>
      <c r="B149" s="98">
        <v>8035</v>
      </c>
      <c r="C149" s="98">
        <v>5590</v>
      </c>
      <c r="D149" s="98">
        <v>7581</v>
      </c>
      <c r="E149" s="98">
        <v>454</v>
      </c>
      <c r="F149" s="98">
        <v>454</v>
      </c>
      <c r="G149" s="35"/>
    </row>
    <row r="150" spans="1:7" ht="14.25" customHeight="1">
      <c r="A150" s="71" t="s">
        <v>286</v>
      </c>
      <c r="B150" s="98">
        <v>17105</v>
      </c>
      <c r="C150" s="98">
        <v>8560</v>
      </c>
      <c r="D150" s="98">
        <v>11832</v>
      </c>
      <c r="E150" s="98">
        <v>5273</v>
      </c>
      <c r="F150" s="98">
        <v>5273</v>
      </c>
      <c r="G150" s="35"/>
    </row>
    <row r="151" spans="1:7" ht="14.25" customHeight="1">
      <c r="A151" s="71" t="s">
        <v>287</v>
      </c>
      <c r="B151" s="98">
        <v>9944</v>
      </c>
      <c r="C151" s="98">
        <v>1864</v>
      </c>
      <c r="D151" s="98">
        <v>7274</v>
      </c>
      <c r="E151" s="98">
        <v>2670</v>
      </c>
      <c r="F151" s="98">
        <v>2670</v>
      </c>
      <c r="G151" s="35"/>
    </row>
    <row r="152" spans="1:7" ht="14.25" customHeight="1">
      <c r="A152" s="71" t="s">
        <v>288</v>
      </c>
      <c r="B152" s="98">
        <v>0</v>
      </c>
      <c r="C152" s="98">
        <v>0</v>
      </c>
      <c r="D152" s="98">
        <v>0</v>
      </c>
      <c r="E152" s="98">
        <v>0</v>
      </c>
      <c r="F152" s="98">
        <v>0</v>
      </c>
      <c r="G152" s="35"/>
    </row>
    <row r="153" spans="1:7" ht="14.25" customHeight="1">
      <c r="A153" s="71" t="s">
        <v>289</v>
      </c>
      <c r="B153" s="98">
        <v>2364</v>
      </c>
      <c r="C153" s="98">
        <v>0</v>
      </c>
      <c r="D153" s="98">
        <v>2364</v>
      </c>
      <c r="E153" s="98">
        <v>0</v>
      </c>
      <c r="F153" s="98">
        <v>0</v>
      </c>
      <c r="G153" s="35"/>
    </row>
    <row r="154" spans="1:7" ht="14.25" customHeight="1">
      <c r="A154" s="71" t="s">
        <v>290</v>
      </c>
      <c r="B154" s="98">
        <v>924</v>
      </c>
      <c r="C154" s="98">
        <v>0</v>
      </c>
      <c r="D154" s="98">
        <v>321</v>
      </c>
      <c r="E154" s="98">
        <v>603</v>
      </c>
      <c r="F154" s="98">
        <v>603</v>
      </c>
      <c r="G154" s="35"/>
    </row>
    <row r="155" spans="1:7" ht="14.25" customHeight="1">
      <c r="A155" s="71" t="s">
        <v>291</v>
      </c>
      <c r="B155" s="98">
        <v>2511</v>
      </c>
      <c r="C155" s="98">
        <v>2200</v>
      </c>
      <c r="D155" s="98">
        <v>1989</v>
      </c>
      <c r="E155" s="98">
        <v>522</v>
      </c>
      <c r="F155" s="98">
        <v>522</v>
      </c>
      <c r="G155" s="35"/>
    </row>
    <row r="156" spans="1:7" ht="14.25" customHeight="1">
      <c r="A156" s="71" t="s">
        <v>409</v>
      </c>
      <c r="B156" s="98">
        <v>439</v>
      </c>
      <c r="C156" s="98">
        <v>0</v>
      </c>
      <c r="D156" s="98">
        <v>439</v>
      </c>
      <c r="E156" s="98">
        <v>0</v>
      </c>
      <c r="F156" s="98">
        <v>0</v>
      </c>
      <c r="G156" s="35"/>
    </row>
    <row r="157" spans="1:7" ht="14.25" customHeight="1">
      <c r="A157" s="71" t="s">
        <v>410</v>
      </c>
      <c r="B157" s="98">
        <v>0</v>
      </c>
      <c r="C157" s="98">
        <v>0</v>
      </c>
      <c r="D157" s="98">
        <v>0</v>
      </c>
      <c r="E157" s="98">
        <v>0</v>
      </c>
      <c r="F157" s="98">
        <v>0</v>
      </c>
      <c r="G157" s="35"/>
    </row>
    <row r="158" spans="1:7" ht="14.25" customHeight="1">
      <c r="A158" s="71" t="s">
        <v>292</v>
      </c>
      <c r="B158" s="98">
        <v>88</v>
      </c>
      <c r="C158" s="98">
        <v>1011</v>
      </c>
      <c r="D158" s="98">
        <v>88</v>
      </c>
      <c r="E158" s="98">
        <v>0</v>
      </c>
      <c r="F158" s="98">
        <v>0</v>
      </c>
      <c r="G158" s="35"/>
    </row>
    <row r="159" spans="1:7" ht="14.25" customHeight="1">
      <c r="A159" s="70" t="s">
        <v>293</v>
      </c>
      <c r="B159" s="98">
        <v>14984</v>
      </c>
      <c r="C159" s="98">
        <v>1686</v>
      </c>
      <c r="D159" s="98">
        <v>9015</v>
      </c>
      <c r="E159" s="98">
        <v>5969</v>
      </c>
      <c r="F159" s="98">
        <v>5969</v>
      </c>
      <c r="G159" s="35"/>
    </row>
    <row r="160" spans="1:7" ht="14.25" customHeight="1">
      <c r="A160" s="71" t="s">
        <v>294</v>
      </c>
      <c r="B160" s="98">
        <v>2715</v>
      </c>
      <c r="C160" s="98">
        <v>1428</v>
      </c>
      <c r="D160" s="98">
        <v>2715</v>
      </c>
      <c r="E160" s="98">
        <v>0</v>
      </c>
      <c r="F160" s="98">
        <v>0</v>
      </c>
      <c r="G160" s="35"/>
    </row>
    <row r="161" spans="1:7" ht="14.25" customHeight="1">
      <c r="A161" s="71" t="s">
        <v>295</v>
      </c>
      <c r="B161" s="98">
        <v>200</v>
      </c>
      <c r="C161" s="98">
        <v>0</v>
      </c>
      <c r="D161" s="98">
        <v>50</v>
      </c>
      <c r="E161" s="98">
        <v>150</v>
      </c>
      <c r="F161" s="98">
        <v>150</v>
      </c>
      <c r="G161" s="35"/>
    </row>
    <row r="162" spans="1:7" ht="14.25" customHeight="1">
      <c r="A162" s="71" t="s">
        <v>296</v>
      </c>
      <c r="B162" s="98">
        <v>0</v>
      </c>
      <c r="C162" s="98">
        <v>0</v>
      </c>
      <c r="D162" s="98">
        <v>0</v>
      </c>
      <c r="E162" s="98">
        <v>0</v>
      </c>
      <c r="F162" s="98">
        <v>0</v>
      </c>
      <c r="G162" s="35"/>
    </row>
    <row r="163" spans="1:7" ht="14.25" customHeight="1">
      <c r="A163" s="71" t="s">
        <v>411</v>
      </c>
      <c r="B163" s="98">
        <v>1156</v>
      </c>
      <c r="C163" s="98">
        <v>138</v>
      </c>
      <c r="D163" s="98">
        <v>1134</v>
      </c>
      <c r="E163" s="98">
        <v>22</v>
      </c>
      <c r="F163" s="98">
        <v>22</v>
      </c>
      <c r="G163" s="35"/>
    </row>
    <row r="164" spans="1:7" ht="14.25" customHeight="1">
      <c r="A164" s="71" t="s">
        <v>297</v>
      </c>
      <c r="B164" s="98">
        <v>0</v>
      </c>
      <c r="C164" s="98">
        <v>0</v>
      </c>
      <c r="D164" s="98">
        <v>0</v>
      </c>
      <c r="E164" s="98">
        <v>0</v>
      </c>
      <c r="F164" s="98">
        <v>0</v>
      </c>
      <c r="G164" s="35"/>
    </row>
    <row r="165" spans="1:7" ht="14.25" customHeight="1">
      <c r="A165" s="71" t="s">
        <v>298</v>
      </c>
      <c r="B165" s="98">
        <v>5376</v>
      </c>
      <c r="C165" s="98">
        <v>0</v>
      </c>
      <c r="D165" s="98">
        <v>5016</v>
      </c>
      <c r="E165" s="98">
        <v>360</v>
      </c>
      <c r="F165" s="98">
        <v>360</v>
      </c>
      <c r="G165" s="35"/>
    </row>
    <row r="166" spans="1:7" ht="14.25" customHeight="1">
      <c r="A166" s="71" t="s">
        <v>299</v>
      </c>
      <c r="B166" s="98">
        <v>5537</v>
      </c>
      <c r="C166" s="98">
        <v>120</v>
      </c>
      <c r="D166" s="98">
        <v>100</v>
      </c>
      <c r="E166" s="98">
        <v>5437</v>
      </c>
      <c r="F166" s="98">
        <v>5437</v>
      </c>
      <c r="G166" s="35"/>
    </row>
    <row r="167" spans="1:7" ht="14.25" customHeight="1">
      <c r="A167" s="70" t="s">
        <v>300</v>
      </c>
      <c r="B167" s="98">
        <v>5488</v>
      </c>
      <c r="C167" s="98">
        <v>1029</v>
      </c>
      <c r="D167" s="98">
        <v>5118</v>
      </c>
      <c r="E167" s="98">
        <v>370</v>
      </c>
      <c r="F167" s="98">
        <v>370</v>
      </c>
      <c r="G167" s="35"/>
    </row>
    <row r="168" spans="1:7" ht="14.25" customHeight="1">
      <c r="A168" s="71" t="s">
        <v>301</v>
      </c>
      <c r="B168" s="98">
        <v>888</v>
      </c>
      <c r="C168" s="98">
        <v>642</v>
      </c>
      <c r="D168" s="98">
        <v>565</v>
      </c>
      <c r="E168" s="98">
        <v>323</v>
      </c>
      <c r="F168" s="98">
        <v>323</v>
      </c>
      <c r="G168" s="35"/>
    </row>
    <row r="169" spans="1:7" ht="14.25" customHeight="1">
      <c r="A169" s="71" t="s">
        <v>302</v>
      </c>
      <c r="B169" s="98">
        <v>0</v>
      </c>
      <c r="C169" s="120">
        <v>0</v>
      </c>
      <c r="D169" s="98">
        <v>0</v>
      </c>
      <c r="E169" s="98">
        <v>0</v>
      </c>
      <c r="F169" s="98">
        <v>0</v>
      </c>
      <c r="G169" s="35"/>
    </row>
    <row r="170" spans="1:7" ht="14.25" customHeight="1">
      <c r="A170" s="71" t="s">
        <v>303</v>
      </c>
      <c r="B170" s="98">
        <v>0</v>
      </c>
      <c r="C170" s="98">
        <v>0</v>
      </c>
      <c r="D170" s="98">
        <v>0</v>
      </c>
      <c r="E170" s="98">
        <v>0</v>
      </c>
      <c r="F170" s="98">
        <v>0</v>
      </c>
      <c r="G170" s="35"/>
    </row>
    <row r="171" spans="1:7" ht="14.25" customHeight="1">
      <c r="A171" s="71" t="s">
        <v>304</v>
      </c>
      <c r="B171" s="98">
        <v>0</v>
      </c>
      <c r="C171" s="98">
        <v>0</v>
      </c>
      <c r="D171" s="98">
        <v>0</v>
      </c>
      <c r="E171" s="98">
        <v>0</v>
      </c>
      <c r="F171" s="98">
        <v>0</v>
      </c>
      <c r="G171" s="35"/>
    </row>
    <row r="172" spans="1:7" ht="14.25" customHeight="1">
      <c r="A172" s="71" t="s">
        <v>305</v>
      </c>
      <c r="B172" s="98">
        <v>307</v>
      </c>
      <c r="C172" s="98">
        <v>0</v>
      </c>
      <c r="D172" s="98">
        <v>307</v>
      </c>
      <c r="E172" s="98">
        <v>0</v>
      </c>
      <c r="F172" s="98">
        <v>0</v>
      </c>
      <c r="G172" s="35"/>
    </row>
    <row r="173" spans="1:7" ht="14.25" customHeight="1">
      <c r="A173" s="71" t="s">
        <v>306</v>
      </c>
      <c r="B173" s="98">
        <v>0</v>
      </c>
      <c r="C173" s="98">
        <v>0</v>
      </c>
      <c r="D173" s="98">
        <v>0</v>
      </c>
      <c r="E173" s="98">
        <v>0</v>
      </c>
      <c r="F173" s="98">
        <v>0</v>
      </c>
      <c r="G173" s="35"/>
    </row>
    <row r="174" spans="1:7" ht="14.25" customHeight="1">
      <c r="A174" s="71" t="s">
        <v>307</v>
      </c>
      <c r="B174" s="98">
        <v>2897</v>
      </c>
      <c r="C174" s="98">
        <v>0</v>
      </c>
      <c r="D174" s="98">
        <v>2850</v>
      </c>
      <c r="E174" s="98">
        <v>47</v>
      </c>
      <c r="F174" s="98">
        <v>47</v>
      </c>
      <c r="G174" s="35"/>
    </row>
    <row r="175" spans="1:7" ht="14.25" customHeight="1">
      <c r="A175" s="71" t="s">
        <v>308</v>
      </c>
      <c r="B175" s="98">
        <v>1396</v>
      </c>
      <c r="C175" s="98">
        <v>387</v>
      </c>
      <c r="D175" s="98">
        <v>1396</v>
      </c>
      <c r="E175" s="98">
        <v>0</v>
      </c>
      <c r="F175" s="98">
        <v>0</v>
      </c>
      <c r="G175" s="35"/>
    </row>
    <row r="176" spans="1:7" ht="14.25" customHeight="1">
      <c r="A176" s="70" t="s">
        <v>309</v>
      </c>
      <c r="B176" s="98">
        <v>5342</v>
      </c>
      <c r="C176" s="98">
        <v>2215</v>
      </c>
      <c r="D176" s="98">
        <v>2169</v>
      </c>
      <c r="E176" s="98">
        <v>3173</v>
      </c>
      <c r="F176" s="98">
        <v>3173</v>
      </c>
      <c r="G176" s="35"/>
    </row>
    <row r="177" spans="1:7" ht="14.25" customHeight="1">
      <c r="A177" s="71" t="s">
        <v>310</v>
      </c>
      <c r="B177" s="98">
        <v>1006</v>
      </c>
      <c r="C177" s="98">
        <v>328</v>
      </c>
      <c r="D177" s="98">
        <v>900</v>
      </c>
      <c r="E177" s="98">
        <v>106</v>
      </c>
      <c r="F177" s="98">
        <v>106</v>
      </c>
      <c r="G177" s="35"/>
    </row>
    <row r="178" spans="1:7" ht="14.25" customHeight="1">
      <c r="A178" s="71" t="s">
        <v>311</v>
      </c>
      <c r="B178" s="98">
        <v>1613</v>
      </c>
      <c r="C178" s="98">
        <v>931</v>
      </c>
      <c r="D178" s="98">
        <v>900</v>
      </c>
      <c r="E178" s="98">
        <v>713</v>
      </c>
      <c r="F178" s="98">
        <v>713</v>
      </c>
      <c r="G178" s="35"/>
    </row>
    <row r="179" spans="1:7" ht="14.25" customHeight="1">
      <c r="A179" s="71" t="s">
        <v>312</v>
      </c>
      <c r="B179" s="98">
        <v>1920</v>
      </c>
      <c r="C179" s="98">
        <v>835</v>
      </c>
      <c r="D179" s="98">
        <v>304</v>
      </c>
      <c r="E179" s="98">
        <v>1616</v>
      </c>
      <c r="F179" s="98">
        <v>1616</v>
      </c>
      <c r="G179" s="35"/>
    </row>
    <row r="180" spans="1:7" ht="14.25" customHeight="1">
      <c r="A180" s="71" t="s">
        <v>313</v>
      </c>
      <c r="B180" s="98">
        <v>803</v>
      </c>
      <c r="C180" s="98">
        <v>121</v>
      </c>
      <c r="D180" s="98">
        <v>65</v>
      </c>
      <c r="E180" s="98">
        <v>738</v>
      </c>
      <c r="F180" s="98">
        <v>738</v>
      </c>
      <c r="G180" s="35"/>
    </row>
    <row r="181" spans="1:7" ht="14.25" customHeight="1">
      <c r="A181" s="70" t="s">
        <v>314</v>
      </c>
      <c r="B181" s="98">
        <v>0</v>
      </c>
      <c r="C181" s="98">
        <v>0</v>
      </c>
      <c r="D181" s="98">
        <v>0</v>
      </c>
      <c r="E181" s="98">
        <v>0</v>
      </c>
      <c r="F181" s="98">
        <v>0</v>
      </c>
      <c r="G181" s="35"/>
    </row>
    <row r="182" spans="1:7" ht="14.25" customHeight="1">
      <c r="A182" s="71" t="s">
        <v>315</v>
      </c>
      <c r="B182" s="98">
        <v>0</v>
      </c>
      <c r="C182" s="98">
        <v>0</v>
      </c>
      <c r="D182" s="98">
        <v>0</v>
      </c>
      <c r="E182" s="98">
        <v>0</v>
      </c>
      <c r="F182" s="98">
        <v>0</v>
      </c>
      <c r="G182" s="35"/>
    </row>
    <row r="183" spans="1:7" ht="14.25" customHeight="1">
      <c r="A183" s="71" t="s">
        <v>316</v>
      </c>
      <c r="B183" s="98">
        <v>0</v>
      </c>
      <c r="C183" s="98">
        <v>0</v>
      </c>
      <c r="D183" s="98">
        <v>0</v>
      </c>
      <c r="E183" s="98">
        <v>0</v>
      </c>
      <c r="F183" s="98">
        <v>0</v>
      </c>
      <c r="G183" s="35"/>
    </row>
    <row r="184" spans="1:7" ht="14.25" customHeight="1">
      <c r="A184" s="71" t="s">
        <v>317</v>
      </c>
      <c r="B184" s="98">
        <v>0</v>
      </c>
      <c r="C184" s="98">
        <v>0</v>
      </c>
      <c r="D184" s="98">
        <v>0</v>
      </c>
      <c r="E184" s="98">
        <v>0</v>
      </c>
      <c r="F184" s="98">
        <v>0</v>
      </c>
      <c r="G184" s="35"/>
    </row>
    <row r="185" spans="1:7" ht="14.25" customHeight="1">
      <c r="A185" s="71" t="s">
        <v>318</v>
      </c>
      <c r="B185" s="98">
        <v>0</v>
      </c>
      <c r="C185" s="98">
        <v>0</v>
      </c>
      <c r="D185" s="98">
        <v>0</v>
      </c>
      <c r="E185" s="98">
        <v>0</v>
      </c>
      <c r="F185" s="98">
        <v>0</v>
      </c>
      <c r="G185" s="35"/>
    </row>
    <row r="186" spans="1:7" ht="14.25" customHeight="1">
      <c r="A186" s="71" t="s">
        <v>319</v>
      </c>
      <c r="B186" s="98">
        <v>0</v>
      </c>
      <c r="C186" s="98">
        <v>0</v>
      </c>
      <c r="D186" s="98">
        <v>0</v>
      </c>
      <c r="E186" s="98">
        <v>0</v>
      </c>
      <c r="F186" s="98">
        <v>0</v>
      </c>
      <c r="G186" s="35"/>
    </row>
    <row r="187" spans="1:7" ht="14.25" customHeight="1">
      <c r="A187" s="70" t="s">
        <v>320</v>
      </c>
      <c r="B187" s="98">
        <v>0</v>
      </c>
      <c r="C187" s="98">
        <v>0</v>
      </c>
      <c r="D187" s="98">
        <v>0</v>
      </c>
      <c r="E187" s="98">
        <v>0</v>
      </c>
      <c r="F187" s="98">
        <v>0</v>
      </c>
      <c r="G187" s="35"/>
    </row>
    <row r="188" spans="1:7" ht="14.25" customHeight="1">
      <c r="A188" s="71" t="s">
        <v>321</v>
      </c>
      <c r="B188" s="98">
        <v>0</v>
      </c>
      <c r="C188" s="98">
        <v>0</v>
      </c>
      <c r="D188" s="98">
        <v>0</v>
      </c>
      <c r="E188" s="98">
        <v>0</v>
      </c>
      <c r="F188" s="98">
        <v>0</v>
      </c>
      <c r="G188" s="35"/>
    </row>
    <row r="189" spans="1:7" ht="14.25" customHeight="1">
      <c r="A189" s="71" t="s">
        <v>322</v>
      </c>
      <c r="B189" s="98">
        <v>0</v>
      </c>
      <c r="C189" s="98">
        <v>0</v>
      </c>
      <c r="D189" s="98">
        <v>0</v>
      </c>
      <c r="E189" s="98">
        <v>0</v>
      </c>
      <c r="F189" s="98">
        <v>0</v>
      </c>
      <c r="G189" s="35"/>
    </row>
    <row r="190" spans="1:7" ht="14.25" customHeight="1">
      <c r="A190" s="71" t="s">
        <v>323</v>
      </c>
      <c r="B190" s="98">
        <v>0</v>
      </c>
      <c r="C190" s="98">
        <v>0</v>
      </c>
      <c r="D190" s="98">
        <v>0</v>
      </c>
      <c r="E190" s="98">
        <v>0</v>
      </c>
      <c r="F190" s="98">
        <v>0</v>
      </c>
      <c r="G190" s="35"/>
    </row>
    <row r="191" spans="1:7" ht="14.25" customHeight="1">
      <c r="A191" s="71" t="s">
        <v>324</v>
      </c>
      <c r="B191" s="98">
        <v>0</v>
      </c>
      <c r="C191" s="98">
        <v>0</v>
      </c>
      <c r="D191" s="98">
        <v>0</v>
      </c>
      <c r="E191" s="98">
        <v>0</v>
      </c>
      <c r="F191" s="98">
        <v>0</v>
      </c>
      <c r="G191" s="35"/>
    </row>
    <row r="192" spans="1:7" ht="14.25" customHeight="1">
      <c r="A192" s="71" t="s">
        <v>325</v>
      </c>
      <c r="B192" s="98">
        <v>0</v>
      </c>
      <c r="C192" s="98">
        <v>0</v>
      </c>
      <c r="D192" s="98">
        <v>0</v>
      </c>
      <c r="E192" s="98">
        <v>0</v>
      </c>
      <c r="F192" s="98">
        <v>0</v>
      </c>
      <c r="G192" s="35"/>
    </row>
    <row r="193" spans="1:7" ht="14.25" customHeight="1">
      <c r="A193" s="71" t="s">
        <v>285</v>
      </c>
      <c r="B193" s="98">
        <v>0</v>
      </c>
      <c r="C193" s="98">
        <v>0</v>
      </c>
      <c r="D193" s="98">
        <v>0</v>
      </c>
      <c r="E193" s="98">
        <v>0</v>
      </c>
      <c r="F193" s="98">
        <v>0</v>
      </c>
      <c r="G193" s="35"/>
    </row>
    <row r="194" spans="1:7" ht="14.25" customHeight="1">
      <c r="A194" s="71" t="s">
        <v>326</v>
      </c>
      <c r="B194" s="98">
        <v>0</v>
      </c>
      <c r="C194" s="98">
        <v>0</v>
      </c>
      <c r="D194" s="98">
        <v>0</v>
      </c>
      <c r="E194" s="98">
        <v>0</v>
      </c>
      <c r="F194" s="98">
        <v>0</v>
      </c>
      <c r="G194" s="35"/>
    </row>
    <row r="195" spans="1:7" ht="14.25" customHeight="1">
      <c r="A195" s="71" t="s">
        <v>327</v>
      </c>
      <c r="B195" s="98">
        <v>0</v>
      </c>
      <c r="C195" s="98">
        <v>0</v>
      </c>
      <c r="D195" s="98">
        <v>0</v>
      </c>
      <c r="E195" s="98">
        <v>0</v>
      </c>
      <c r="F195" s="98">
        <v>0</v>
      </c>
      <c r="G195" s="35"/>
    </row>
    <row r="196" spans="1:7" ht="14.25" customHeight="1">
      <c r="A196" s="71" t="s">
        <v>328</v>
      </c>
      <c r="B196" s="98">
        <v>0</v>
      </c>
      <c r="C196" s="98">
        <v>0</v>
      </c>
      <c r="D196" s="98">
        <v>0</v>
      </c>
      <c r="E196" s="98">
        <v>0</v>
      </c>
      <c r="F196" s="98">
        <v>0</v>
      </c>
      <c r="G196" s="35"/>
    </row>
    <row r="197" spans="1:7" ht="14.25" customHeight="1">
      <c r="A197" s="70" t="s">
        <v>329</v>
      </c>
      <c r="B197" s="98">
        <v>2784</v>
      </c>
      <c r="C197" s="98">
        <v>758</v>
      </c>
      <c r="D197" s="98">
        <v>2452</v>
      </c>
      <c r="E197" s="98">
        <v>332</v>
      </c>
      <c r="F197" s="98">
        <v>332</v>
      </c>
      <c r="G197" s="35"/>
    </row>
    <row r="198" spans="1:7" ht="14.25" customHeight="1">
      <c r="A198" s="71" t="s">
        <v>330</v>
      </c>
      <c r="B198" s="98">
        <v>2545</v>
      </c>
      <c r="C198" s="98">
        <v>758</v>
      </c>
      <c r="D198" s="98">
        <v>2237</v>
      </c>
      <c r="E198" s="98">
        <v>308</v>
      </c>
      <c r="F198" s="98">
        <v>308</v>
      </c>
      <c r="G198" s="35"/>
    </row>
    <row r="199" spans="1:7" ht="14.25" customHeight="1">
      <c r="A199" s="71" t="s">
        <v>331</v>
      </c>
      <c r="B199" s="98">
        <v>6</v>
      </c>
      <c r="C199" s="98">
        <v>0</v>
      </c>
      <c r="D199" s="98">
        <v>6</v>
      </c>
      <c r="E199" s="98">
        <v>0</v>
      </c>
      <c r="F199" s="98">
        <v>0</v>
      </c>
      <c r="G199" s="35"/>
    </row>
    <row r="200" spans="1:7" ht="14.25" customHeight="1">
      <c r="A200" s="71" t="s">
        <v>332</v>
      </c>
      <c r="B200" s="98">
        <v>0</v>
      </c>
      <c r="C200" s="98">
        <v>0</v>
      </c>
      <c r="D200" s="98">
        <v>0</v>
      </c>
      <c r="E200" s="98">
        <v>0</v>
      </c>
      <c r="F200" s="98">
        <v>0</v>
      </c>
      <c r="G200" s="35"/>
    </row>
    <row r="201" spans="1:7" ht="14.25" customHeight="1">
      <c r="A201" s="71" t="s">
        <v>333</v>
      </c>
      <c r="B201" s="98">
        <v>20</v>
      </c>
      <c r="C201" s="98">
        <v>0</v>
      </c>
      <c r="D201" s="98">
        <v>0</v>
      </c>
      <c r="E201" s="121">
        <v>20</v>
      </c>
      <c r="F201" s="121">
        <v>20</v>
      </c>
      <c r="G201" s="35"/>
    </row>
    <row r="202" spans="1:7" ht="14.25" customHeight="1">
      <c r="A202" s="71" t="s">
        <v>334</v>
      </c>
      <c r="B202" s="98">
        <v>209</v>
      </c>
      <c r="C202" s="98">
        <v>0</v>
      </c>
      <c r="D202" s="98">
        <v>209</v>
      </c>
      <c r="E202" s="121">
        <v>0</v>
      </c>
      <c r="F202" s="121">
        <v>0</v>
      </c>
      <c r="G202" s="35"/>
    </row>
    <row r="203" spans="1:7" ht="14.25" customHeight="1">
      <c r="A203" s="71" t="s">
        <v>335</v>
      </c>
      <c r="B203" s="98">
        <v>4</v>
      </c>
      <c r="C203" s="98">
        <v>0</v>
      </c>
      <c r="D203" s="98">
        <v>0</v>
      </c>
      <c r="E203" s="98">
        <v>4</v>
      </c>
      <c r="F203" s="98">
        <v>4</v>
      </c>
      <c r="G203" s="35"/>
    </row>
    <row r="204" spans="1:7" ht="14.25" customHeight="1">
      <c r="A204" s="70" t="s">
        <v>336</v>
      </c>
      <c r="B204" s="98">
        <v>5090</v>
      </c>
      <c r="C204" s="98">
        <v>2028</v>
      </c>
      <c r="D204" s="98">
        <v>4763</v>
      </c>
      <c r="E204" s="98">
        <v>327</v>
      </c>
      <c r="F204" s="98">
        <v>327</v>
      </c>
      <c r="G204" s="35"/>
    </row>
    <row r="205" spans="1:7" ht="14.25" customHeight="1">
      <c r="A205" s="71" t="s">
        <v>337</v>
      </c>
      <c r="B205" s="98">
        <v>2739</v>
      </c>
      <c r="C205" s="98">
        <v>1000</v>
      </c>
      <c r="D205" s="98">
        <v>2443</v>
      </c>
      <c r="E205" s="98">
        <v>296</v>
      </c>
      <c r="F205" s="98">
        <v>296</v>
      </c>
      <c r="G205" s="35"/>
    </row>
    <row r="206" spans="1:7" ht="14.25" customHeight="1">
      <c r="A206" s="71" t="s">
        <v>338</v>
      </c>
      <c r="B206" s="98">
        <v>2320</v>
      </c>
      <c r="C206" s="98">
        <v>1028</v>
      </c>
      <c r="D206" s="98">
        <v>2320</v>
      </c>
      <c r="E206" s="98">
        <v>0</v>
      </c>
      <c r="F206" s="98">
        <v>0</v>
      </c>
      <c r="G206" s="35"/>
    </row>
    <row r="207" spans="1:7" ht="14.25" customHeight="1">
      <c r="A207" s="71" t="s">
        <v>339</v>
      </c>
      <c r="B207" s="98">
        <v>31</v>
      </c>
      <c r="C207" s="98">
        <v>0</v>
      </c>
      <c r="D207" s="98">
        <v>0</v>
      </c>
      <c r="E207" s="98">
        <v>31</v>
      </c>
      <c r="F207" s="98">
        <v>31</v>
      </c>
      <c r="G207" s="35"/>
    </row>
    <row r="208" spans="1:7" ht="14.25" customHeight="1">
      <c r="A208" s="70" t="s">
        <v>340</v>
      </c>
      <c r="B208" s="98">
        <v>1686</v>
      </c>
      <c r="C208" s="98">
        <v>713</v>
      </c>
      <c r="D208" s="98">
        <v>1407</v>
      </c>
      <c r="E208" s="98">
        <v>279</v>
      </c>
      <c r="F208" s="98">
        <v>279</v>
      </c>
      <c r="G208" s="35"/>
    </row>
    <row r="209" spans="1:7" ht="14.25" customHeight="1">
      <c r="A209" s="71" t="s">
        <v>341</v>
      </c>
      <c r="B209" s="98">
        <v>1407</v>
      </c>
      <c r="C209" s="98">
        <v>609</v>
      </c>
      <c r="D209" s="98">
        <v>1407</v>
      </c>
      <c r="E209" s="98">
        <v>0</v>
      </c>
      <c r="F209" s="98">
        <v>0</v>
      </c>
      <c r="G209" s="35"/>
    </row>
    <row r="210" spans="1:7" ht="14.25" customHeight="1">
      <c r="A210" s="71" t="s">
        <v>342</v>
      </c>
      <c r="B210" s="98">
        <v>0</v>
      </c>
      <c r="C210" s="98">
        <v>0</v>
      </c>
      <c r="D210" s="98">
        <v>0</v>
      </c>
      <c r="E210" s="98">
        <v>0</v>
      </c>
      <c r="F210" s="98">
        <v>0</v>
      </c>
      <c r="G210" s="35"/>
    </row>
    <row r="211" spans="1:7" ht="14.25" customHeight="1">
      <c r="A211" s="71" t="s">
        <v>343</v>
      </c>
      <c r="B211" s="98">
        <v>0</v>
      </c>
      <c r="C211" s="98">
        <v>0</v>
      </c>
      <c r="D211" s="98">
        <v>0</v>
      </c>
      <c r="E211" s="98">
        <v>0</v>
      </c>
      <c r="F211" s="98">
        <v>0</v>
      </c>
      <c r="G211" s="35"/>
    </row>
    <row r="212" spans="1:7" ht="14.25" customHeight="1">
      <c r="A212" s="71" t="s">
        <v>344</v>
      </c>
      <c r="B212" s="98">
        <v>279</v>
      </c>
      <c r="C212" s="98">
        <v>104</v>
      </c>
      <c r="D212" s="98">
        <v>0</v>
      </c>
      <c r="E212" s="98">
        <v>279</v>
      </c>
      <c r="F212" s="98">
        <v>279</v>
      </c>
      <c r="G212" s="35"/>
    </row>
    <row r="213" spans="1:7" ht="14.25" customHeight="1">
      <c r="A213" s="71" t="s">
        <v>345</v>
      </c>
      <c r="B213" s="98">
        <v>0</v>
      </c>
      <c r="C213" s="98">
        <v>0</v>
      </c>
      <c r="D213" s="98">
        <v>0</v>
      </c>
      <c r="E213" s="98">
        <v>0</v>
      </c>
      <c r="F213" s="98">
        <v>0</v>
      </c>
      <c r="G213" s="35"/>
    </row>
    <row r="214" spans="1:7" ht="14.25" customHeight="1">
      <c r="A214" s="70" t="s">
        <v>346</v>
      </c>
      <c r="B214" s="98">
        <v>0</v>
      </c>
      <c r="C214" s="98">
        <v>0</v>
      </c>
      <c r="D214" s="98">
        <v>0</v>
      </c>
      <c r="E214" s="98">
        <v>0</v>
      </c>
      <c r="F214" s="98">
        <v>0</v>
      </c>
      <c r="G214" s="35"/>
    </row>
    <row r="215" spans="1:7" ht="14.25" customHeight="1">
      <c r="A215" s="70" t="s">
        <v>347</v>
      </c>
      <c r="B215" s="98">
        <v>787</v>
      </c>
      <c r="C215" s="98">
        <v>19722</v>
      </c>
      <c r="D215" s="98">
        <v>787</v>
      </c>
      <c r="E215" s="98">
        <v>0</v>
      </c>
      <c r="F215" s="98">
        <v>0</v>
      </c>
      <c r="G215" s="35"/>
    </row>
    <row r="216" spans="1:7" ht="14.25" customHeight="1">
      <c r="A216" s="71" t="s">
        <v>348</v>
      </c>
      <c r="B216" s="98">
        <v>0</v>
      </c>
      <c r="C216" s="98">
        <v>0</v>
      </c>
      <c r="D216" s="98">
        <v>0</v>
      </c>
      <c r="E216" s="98">
        <v>0</v>
      </c>
      <c r="F216" s="98">
        <v>0</v>
      </c>
      <c r="G216" s="35"/>
    </row>
    <row r="217" spans="1:7" ht="14.25" customHeight="1">
      <c r="A217" s="71" t="s">
        <v>349</v>
      </c>
      <c r="B217" s="98">
        <v>787</v>
      </c>
      <c r="C217" s="98">
        <v>19722</v>
      </c>
      <c r="D217" s="98">
        <v>787</v>
      </c>
      <c r="E217" s="98">
        <v>0</v>
      </c>
      <c r="F217" s="98">
        <v>0</v>
      </c>
      <c r="G217" s="35"/>
    </row>
    <row r="218" spans="1:7" ht="14.25" customHeight="1">
      <c r="A218" s="70" t="s">
        <v>412</v>
      </c>
      <c r="B218" s="98">
        <v>8537</v>
      </c>
      <c r="C218" s="98">
        <v>6882</v>
      </c>
      <c r="D218" s="98">
        <v>8537</v>
      </c>
      <c r="E218" s="98">
        <v>0</v>
      </c>
      <c r="F218" s="98">
        <v>0</v>
      </c>
      <c r="G218" s="35"/>
    </row>
    <row r="219" spans="1:7" ht="14.25" customHeight="1">
      <c r="A219" s="71" t="s">
        <v>413</v>
      </c>
      <c r="B219" s="98">
        <v>0</v>
      </c>
      <c r="C219" s="98">
        <v>0</v>
      </c>
      <c r="D219" s="98">
        <v>0</v>
      </c>
      <c r="E219" s="98">
        <v>0</v>
      </c>
      <c r="F219" s="98">
        <v>0</v>
      </c>
      <c r="G219" s="35"/>
    </row>
    <row r="220" spans="1:7" ht="14.25" customHeight="1">
      <c r="A220" s="71" t="s">
        <v>414</v>
      </c>
      <c r="B220" s="98">
        <v>0</v>
      </c>
      <c r="C220" s="98">
        <v>0</v>
      </c>
      <c r="D220" s="98">
        <v>0</v>
      </c>
      <c r="E220" s="98">
        <v>0</v>
      </c>
      <c r="F220" s="98">
        <v>0</v>
      </c>
      <c r="G220" s="35"/>
    </row>
    <row r="221" spans="1:7" ht="14.25" customHeight="1">
      <c r="A221" s="71" t="s">
        <v>415</v>
      </c>
      <c r="B221" s="98">
        <v>8537</v>
      </c>
      <c r="C221" s="98">
        <v>6882</v>
      </c>
      <c r="D221" s="98">
        <v>8537</v>
      </c>
      <c r="E221" s="98">
        <v>0</v>
      </c>
      <c r="F221" s="98">
        <v>0</v>
      </c>
      <c r="G221" s="35"/>
    </row>
    <row r="222" spans="1:7" ht="14.25" customHeight="1">
      <c r="A222" s="70" t="s">
        <v>416</v>
      </c>
      <c r="B222" s="98">
        <v>185</v>
      </c>
      <c r="C222" s="98">
        <v>0</v>
      </c>
      <c r="D222" s="98">
        <v>185</v>
      </c>
      <c r="E222" s="98">
        <v>0</v>
      </c>
      <c r="F222" s="98">
        <v>0</v>
      </c>
      <c r="G222" s="35"/>
    </row>
    <row r="223" spans="1:7" ht="14.25" customHeight="1">
      <c r="A223" s="71" t="s">
        <v>417</v>
      </c>
      <c r="B223" s="98">
        <v>0</v>
      </c>
      <c r="C223" s="98">
        <v>0</v>
      </c>
      <c r="D223" s="98">
        <v>0</v>
      </c>
      <c r="E223" s="98">
        <v>0</v>
      </c>
      <c r="F223" s="98">
        <v>0</v>
      </c>
      <c r="G223" s="35"/>
    </row>
    <row r="224" spans="1:7" ht="14.25">
      <c r="A224" s="71" t="s">
        <v>418</v>
      </c>
      <c r="B224" s="122">
        <v>0</v>
      </c>
      <c r="C224" s="122">
        <v>0</v>
      </c>
      <c r="D224" s="122">
        <v>0</v>
      </c>
      <c r="E224" s="122">
        <v>0</v>
      </c>
      <c r="F224" s="122">
        <v>0</v>
      </c>
      <c r="G224" s="35"/>
    </row>
    <row r="225" spans="1:7" ht="14.25">
      <c r="A225" s="71" t="s">
        <v>419</v>
      </c>
      <c r="B225" s="122">
        <v>185</v>
      </c>
      <c r="C225" s="122">
        <v>0</v>
      </c>
      <c r="D225" s="122">
        <v>185</v>
      </c>
      <c r="E225" s="122">
        <v>0</v>
      </c>
      <c r="F225" s="122">
        <v>0</v>
      </c>
      <c r="G225" s="35"/>
    </row>
    <row r="226" spans="1:7" ht="18.75" customHeight="1">
      <c r="A226" s="69" t="s">
        <v>440</v>
      </c>
      <c r="B226" s="98">
        <v>321497</v>
      </c>
      <c r="C226" s="98">
        <v>212557</v>
      </c>
      <c r="D226" s="98">
        <v>291511</v>
      </c>
      <c r="E226" s="98">
        <v>29986</v>
      </c>
      <c r="F226" s="98">
        <v>29986</v>
      </c>
      <c r="G226" s="35"/>
    </row>
    <row r="227" ht="14.25">
      <c r="G227" s="35"/>
    </row>
    <row r="228" ht="14.25">
      <c r="G228" s="35"/>
    </row>
    <row r="229" ht="14.25">
      <c r="G229" s="35"/>
    </row>
    <row r="230" ht="14.25">
      <c r="G230" s="35"/>
    </row>
    <row r="231" ht="14.25">
      <c r="G231" s="35"/>
    </row>
    <row r="232" ht="14.25">
      <c r="G232" s="35"/>
    </row>
    <row r="233" ht="14.25">
      <c r="G233" s="35"/>
    </row>
    <row r="234" ht="14.25">
      <c r="G234" s="35"/>
    </row>
    <row r="235" ht="14.25">
      <c r="G235" s="35"/>
    </row>
    <row r="236" ht="14.25">
      <c r="G236" s="35"/>
    </row>
    <row r="237" ht="14.25">
      <c r="G237" s="35"/>
    </row>
    <row r="238" ht="14.25">
      <c r="G238" s="35"/>
    </row>
    <row r="239" ht="14.25">
      <c r="G239" s="35"/>
    </row>
    <row r="240" ht="14.25">
      <c r="G240" s="35"/>
    </row>
    <row r="241" ht="14.25">
      <c r="G241" s="35"/>
    </row>
    <row r="242" ht="14.25">
      <c r="G242" s="35"/>
    </row>
    <row r="243" ht="14.25">
      <c r="G243" s="35"/>
    </row>
    <row r="244" ht="14.25">
      <c r="G244" s="35"/>
    </row>
    <row r="245" ht="14.25">
      <c r="G245" s="35"/>
    </row>
    <row r="246" ht="14.25">
      <c r="G246" s="35"/>
    </row>
    <row r="247" ht="14.25">
      <c r="G247" s="35"/>
    </row>
    <row r="248" ht="14.25">
      <c r="G248" s="35"/>
    </row>
    <row r="249" ht="14.25">
      <c r="G249" s="35"/>
    </row>
    <row r="250" ht="14.25">
      <c r="G250" s="35"/>
    </row>
    <row r="251" ht="14.25">
      <c r="G251" s="35"/>
    </row>
    <row r="252" ht="14.25">
      <c r="G252" s="35"/>
    </row>
    <row r="253" ht="14.25">
      <c r="G253" s="35"/>
    </row>
    <row r="254" ht="14.25">
      <c r="G254" s="35"/>
    </row>
    <row r="255" ht="14.25">
      <c r="G255" s="35"/>
    </row>
    <row r="256" ht="14.25">
      <c r="G256" s="35"/>
    </row>
    <row r="257" ht="14.25">
      <c r="G257" s="35"/>
    </row>
    <row r="258" ht="14.25">
      <c r="G258" s="35"/>
    </row>
    <row r="259" ht="14.25">
      <c r="G259" s="35"/>
    </row>
    <row r="260" ht="14.25">
      <c r="G260" s="35"/>
    </row>
    <row r="261" ht="14.25">
      <c r="G261" s="35"/>
    </row>
    <row r="262" ht="14.25">
      <c r="G262" s="35"/>
    </row>
    <row r="263" ht="14.25">
      <c r="G263" s="35"/>
    </row>
    <row r="264" ht="14.25">
      <c r="G264" s="35"/>
    </row>
    <row r="265" ht="14.25">
      <c r="G265" s="35"/>
    </row>
    <row r="266" ht="14.25">
      <c r="G266" s="35"/>
    </row>
    <row r="267" ht="14.25">
      <c r="G267" s="35"/>
    </row>
    <row r="268" ht="14.25">
      <c r="G268" s="35"/>
    </row>
    <row r="269" ht="14.25">
      <c r="G269" s="35"/>
    </row>
    <row r="270" ht="14.25">
      <c r="G270" s="35"/>
    </row>
    <row r="271" ht="14.25">
      <c r="G271" s="35"/>
    </row>
    <row r="272" ht="14.25">
      <c r="G272" s="35"/>
    </row>
    <row r="273" ht="14.25">
      <c r="G273" s="35"/>
    </row>
    <row r="274" ht="14.25">
      <c r="G274" s="35"/>
    </row>
    <row r="275" ht="14.25">
      <c r="G275" s="35"/>
    </row>
    <row r="276" ht="14.25">
      <c r="G276" s="35"/>
    </row>
    <row r="277" ht="14.25">
      <c r="G277" s="35"/>
    </row>
    <row r="278" ht="14.25">
      <c r="G278" s="35"/>
    </row>
    <row r="279" ht="14.25">
      <c r="G279" s="35"/>
    </row>
    <row r="280" ht="14.25">
      <c r="G280" s="35"/>
    </row>
    <row r="281" ht="14.25">
      <c r="G281" s="35"/>
    </row>
    <row r="282" ht="14.25">
      <c r="G282" s="35"/>
    </row>
    <row r="283" ht="14.25">
      <c r="G283" s="35"/>
    </row>
    <row r="284" ht="14.25">
      <c r="G284" s="35"/>
    </row>
    <row r="285" ht="14.25">
      <c r="G285" s="35"/>
    </row>
    <row r="286" ht="14.25">
      <c r="G286" s="35"/>
    </row>
    <row r="287" ht="14.25">
      <c r="G287" s="35"/>
    </row>
    <row r="288" ht="14.25">
      <c r="G288" s="35"/>
    </row>
    <row r="289" ht="14.25">
      <c r="G289" s="35"/>
    </row>
    <row r="290" ht="14.25">
      <c r="G290" s="35"/>
    </row>
    <row r="291" ht="14.25">
      <c r="G291" s="35"/>
    </row>
    <row r="292" ht="14.25">
      <c r="G292" s="35"/>
    </row>
    <row r="293" ht="14.25">
      <c r="G293" s="35"/>
    </row>
    <row r="294" ht="14.25">
      <c r="G294" s="35"/>
    </row>
    <row r="295" ht="14.25">
      <c r="G295" s="35"/>
    </row>
    <row r="296" ht="14.25">
      <c r="G296" s="35"/>
    </row>
    <row r="297" ht="14.25">
      <c r="G297" s="35"/>
    </row>
  </sheetData>
  <sheetProtection/>
  <mergeCells count="8">
    <mergeCell ref="B4:B5"/>
    <mergeCell ref="D4:D5"/>
    <mergeCell ref="A2:F2"/>
    <mergeCell ref="A3:F3"/>
    <mergeCell ref="A4:A5"/>
    <mergeCell ref="C4:C5"/>
    <mergeCell ref="E4:E5"/>
    <mergeCell ref="F4:F5"/>
  </mergeCells>
  <printOptions/>
  <pageMargins left="1.17" right="0.7480314960629921" top="0.79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</dc:creator>
  <cp:keywords/>
  <dc:description/>
  <cp:lastModifiedBy>钟恢镇</cp:lastModifiedBy>
  <cp:lastPrinted>2018-07-14T02:12:44Z</cp:lastPrinted>
  <dcterms:created xsi:type="dcterms:W3CDTF">1998-04-23T09:43:01Z</dcterms:created>
  <dcterms:modified xsi:type="dcterms:W3CDTF">2018-07-23T08:25:46Z</dcterms:modified>
  <cp:category/>
  <cp:version/>
  <cp:contentType/>
  <cp:contentStatus/>
</cp:coreProperties>
</file>