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602" firstSheet="17" activeTab="20"/>
  </bookViews>
  <sheets>
    <sheet name="1全市收支决算表" sheetId="1" r:id="rId1"/>
    <sheet name="全市支出（功能分类）" sheetId="12" r:id="rId2"/>
    <sheet name="全市支出（经济分类）" sheetId="13" r:id="rId3"/>
    <sheet name="2市本级收支决算表" sheetId="2" r:id="rId4"/>
    <sheet name="3公共预算收支平衡表" sheetId="3" r:id="rId5"/>
    <sheet name="4全市基金收支决算表" sheetId="4" r:id="rId6"/>
    <sheet name="5市本级基金收支决算表 " sheetId="5" r:id="rId7"/>
    <sheet name="6国有资本经营预算收支决算表" sheetId="15" r:id="rId8"/>
    <sheet name="7社会保险基金预算收支决算表" sheetId="16" r:id="rId9"/>
    <sheet name="8收支决算与执行数对比表" sheetId="6" r:id="rId10"/>
    <sheet name="9公共预算收支平衡表" sheetId="7" r:id="rId11"/>
    <sheet name="10公共预算市本级收支平衡表" sheetId="8" r:id="rId12"/>
    <sheet name="11公共财政支出结转情况明细表" sheetId="9" r:id="rId13"/>
    <sheet name="12经常性收入情况表" sheetId="10" r:id="rId14"/>
    <sheet name="13土地基金情况表" sheetId="11" r:id="rId15"/>
    <sheet name="14 2020年预算稳定调节基金及结转情况表" sheetId="17" r:id="rId16"/>
    <sheet name="15 2020年预备费支出明细" sheetId="18" r:id="rId17"/>
    <sheet name="16一般公共预算本级基本支出决算表" sheetId="19" r:id="rId18"/>
    <sheet name="17一般公共预算税收返还和转移支付决算表" sheetId="20" r:id="rId19"/>
    <sheet name="18政府一般债务限额和余额情况决算表" sheetId="21" r:id="rId20"/>
    <sheet name="19政府性基金转移支付决算表" sheetId="22" r:id="rId21"/>
    <sheet name="20政府专项债券限额和余额情况决算表" sheetId="23" r:id="rId22"/>
  </sheets>
  <definedNames>
    <definedName name="_xlnm.Print_Area" localSheetId="11">'10公共预算市本级收支平衡表'!$A$1:$E$45</definedName>
    <definedName name="_xlnm.Print_Area" localSheetId="12">'11公共财政支出结转情况明细表'!$A$1:$E$230</definedName>
    <definedName name="_xlnm.Print_Area" localSheetId="0">'1全市收支决算表'!$A$1:$H$55</definedName>
    <definedName name="_xlnm.Print_Area" localSheetId="3">'2市本级收支决算表'!$A$1:$H$55</definedName>
    <definedName name="_xlnm.Print_Area" localSheetId="5">#REF!</definedName>
    <definedName name="_xlnm.Print_Area" localSheetId="6">'5市本级基金收支决算表 '!$A$1:$H$38</definedName>
    <definedName name="_xlnm.Print_Area" localSheetId="7">'6国有资本经营预算收支决算表'!$A$1:$R$25</definedName>
    <definedName name="_xlnm.Print_Area" localSheetId="8">'7社会保险基金预算收支决算表'!$B$1:$M$20</definedName>
    <definedName name="_xlnm.Print_Area" localSheetId="9">'8收支决算与执行数对比表'!$A$1:$F$55</definedName>
    <definedName name="_xlnm.Print_Area" localSheetId="10">'9公共预算收支平衡表'!$A$1:$E$45</definedName>
    <definedName name="_xlnm.Print_Titles" localSheetId="12">'11公共财政支出结转情况明细表'!$1:$5</definedName>
    <definedName name="_xlnm.Print_Titles" localSheetId="14">#REF!</definedName>
    <definedName name="_xlnm.Print_Titles" localSheetId="1">'全市支出（功能分类）'!$1:$4</definedName>
    <definedName name="_xlnm.Print_Area" localSheetId="16">'15 2020年预备费支出明细'!$A$1:$D$33</definedName>
    <definedName name="_xlnm.Print_Titles" localSheetId="15">'14 2020年预算稳定调节基金及结转情况表'!$1:$4</definedName>
    <definedName name="_xlnm.Print_Titles" localSheetId="16">'15 2020年预备费支出明细'!$1:$4</definedName>
    <definedName name="_xlnm._FilterDatabase" localSheetId="1" hidden="1">'全市支出（功能分类）'!$A$4:$E$295</definedName>
  </definedNames>
  <calcPr calcId="144525"/>
</workbook>
</file>

<file path=xl/sharedStrings.xml><?xml version="1.0" encoding="utf-8"?>
<sst xmlns="http://schemas.openxmlformats.org/spreadsheetml/2006/main" count="2567" uniqueCount="1290">
  <si>
    <t>附表一</t>
  </si>
  <si>
    <t>2020年全市一般公共预算收支决算情况表</t>
  </si>
  <si>
    <t>单位：万元</t>
  </si>
  <si>
    <t>收入项目</t>
  </si>
  <si>
    <t>预算数</t>
  </si>
  <si>
    <t>调整预算数</t>
  </si>
  <si>
    <t>完成情况</t>
  </si>
  <si>
    <t>比上年同期</t>
  </si>
  <si>
    <t>金额</t>
  </si>
  <si>
    <t>占调整预算%</t>
  </si>
  <si>
    <t>上年数</t>
  </si>
  <si>
    <t>增减</t>
  </si>
  <si>
    <t>增减%</t>
  </si>
  <si>
    <t>地方一般公共预算收入</t>
  </si>
  <si>
    <t>一般公共预算收入</t>
  </si>
  <si>
    <t xml:space="preserve">  1、税收收入</t>
  </si>
  <si>
    <t>税收收入</t>
  </si>
  <si>
    <t xml:space="preserve">  增值税</t>
  </si>
  <si>
    <t xml:space="preserve">  其中：营改增</t>
  </si>
  <si>
    <t xml:space="preserve">  企业所得税（40%）</t>
  </si>
  <si>
    <t xml:space="preserve">  企业所得税</t>
  </si>
  <si>
    <t xml:space="preserve">  个人所得税（40%）</t>
  </si>
  <si>
    <t xml:space="preserve">  个人所得税</t>
  </si>
  <si>
    <t xml:space="preserve">  资源税</t>
  </si>
  <si>
    <t xml:space="preserve">  城市维护建设税 </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</si>
  <si>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</si>
  <si>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</si>
  <si>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</si>
  <si>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</si>
  <si>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</si>
  <si>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</si>
  <si>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</si>
  <si>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</si>
  <si>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</si>
  <si>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</si>
  <si>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</si>
  <si>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2、非税收入</t>
  </si>
  <si>
    <t>非税收入</t>
  </si>
  <si>
    <t xml:space="preserve">  专项收入</t>
  </si>
  <si>
    <t xml:space="preserve">  行政性收费收入</t>
  </si>
  <si>
    <t xml:space="preserve">  行政事业性收费收入</t>
  </si>
  <si>
    <t xml:space="preserve">  罚没收入</t>
  </si>
  <si>
    <t xml:space="preserve">  国有资产经营收益  </t>
  </si>
  <si>
    <t xml:space="preserve">  国有资本经营预算收入</t>
  </si>
  <si>
    <t xml:space="preserve">  国有资源（资产）有偿使用收入</t>
  </si>
  <si>
    <t xml:space="preserve">  国有资源(资产)有偿使用收入</t>
  </si>
  <si>
    <t xml:space="preserve">  政府住房基金收入</t>
  </si>
  <si>
    <t xml:space="preserve">  其他收入</t>
  </si>
  <si>
    <t>一般公共预算支出小计</t>
  </si>
  <si>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</si>
  <si>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</si>
  <si>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</si>
  <si>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</si>
  <si>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</si>
  <si>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</si>
  <si>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</si>
  <si>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</si>
  <si>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</si>
  <si>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</si>
  <si>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</si>
  <si>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</si>
  <si>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</si>
  <si>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</si>
  <si>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</si>
  <si>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</si>
  <si>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</si>
  <si>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</si>
  <si>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</si>
  <si>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粮油物质储备支出</t>
  </si>
  <si>
    <t xml:space="preserve">  灾害防治及应急管理支出</t>
  </si>
  <si>
    <t xml:space="preserve">  国债还本付息支出</t>
  </si>
  <si>
    <t xml:space="preserve">  其他支出</t>
  </si>
  <si>
    <t>附表一之一</t>
  </si>
  <si>
    <t>2020年永安市支出明细决算表（功能分类）</t>
  </si>
  <si>
    <t>科目编码</t>
  </si>
  <si>
    <t>科目名称</t>
  </si>
  <si>
    <t>决算数</t>
  </si>
  <si>
    <t>一般公共预算支出</t>
  </si>
  <si>
    <t xml:space="preserve">  特困人员救助供养</t>
  </si>
  <si>
    <t>一般公共服务支出</t>
  </si>
  <si>
    <t xml:space="preserve">    城市特困人员救助供养支出</t>
  </si>
  <si>
    <t xml:space="preserve">  人大事务</t>
  </si>
  <si>
    <t xml:space="preserve">    农村特困人员救助供养支出</t>
  </si>
  <si>
    <t xml:space="preserve">    行政运行</t>
  </si>
  <si>
    <t xml:space="preserve">  其他生活救助</t>
  </si>
  <si>
    <t xml:space="preserve">    人大会议</t>
  </si>
  <si>
    <t xml:space="preserve">    其他农村生活救助</t>
  </si>
  <si>
    <t xml:space="preserve">    其他人大事务支出</t>
  </si>
  <si>
    <t xml:space="preserve">  财政对基本养老保险基金的补助</t>
  </si>
  <si>
    <t xml:space="preserve">  政协事务</t>
  </si>
  <si>
    <t xml:space="preserve">    财政对企业职工基本养老保险基金的补助</t>
  </si>
  <si>
    <t xml:space="preserve">    财政对城乡居民基本养老保险基金的补助</t>
  </si>
  <si>
    <t xml:space="preserve">    政协会议</t>
  </si>
  <si>
    <t xml:space="preserve">    财政对其他基本养老保险基金的补助</t>
  </si>
  <si>
    <t xml:space="preserve">    委员视察</t>
  </si>
  <si>
    <t xml:space="preserve">  财政对其他社会保险基金的补助</t>
  </si>
  <si>
    <t xml:space="preserve">    其他政协事务支出</t>
  </si>
  <si>
    <t xml:space="preserve">    财政对工伤保险基金的补助</t>
  </si>
  <si>
    <t xml:space="preserve">  政府办公厅(室)及相关机构事务</t>
  </si>
  <si>
    <t xml:space="preserve">    其他财政对社会保险基金的补助</t>
  </si>
  <si>
    <t xml:space="preserve">  退役军人管理事务</t>
  </si>
  <si>
    <t xml:space="preserve">    机关服务</t>
  </si>
  <si>
    <t xml:space="preserve">    专项业务活动</t>
  </si>
  <si>
    <t xml:space="preserve">    拥军优属</t>
  </si>
  <si>
    <t xml:space="preserve">    信访事务</t>
  </si>
  <si>
    <t xml:space="preserve">    部队供应</t>
  </si>
  <si>
    <t xml:space="preserve">    事业运行</t>
  </si>
  <si>
    <t xml:space="preserve">  其他社会保障和就业支出(款)</t>
  </si>
  <si>
    <t xml:space="preserve">    其他政府办公厅(室)及相关机构事务支出</t>
  </si>
  <si>
    <t xml:space="preserve">    其他社会保障和就业支出(项)</t>
  </si>
  <si>
    <t xml:space="preserve">  发展与改革事务</t>
  </si>
  <si>
    <t>卫生健康支出</t>
  </si>
  <si>
    <t xml:space="preserve">  卫生健康管理事务</t>
  </si>
  <si>
    <t xml:space="preserve">    战略规划与实施</t>
  </si>
  <si>
    <t xml:space="preserve">    物价管理</t>
  </si>
  <si>
    <t xml:space="preserve">    其他卫生健康管理事务支出</t>
  </si>
  <si>
    <t xml:space="preserve">    其他发展与改革事务支出</t>
  </si>
  <si>
    <t xml:space="preserve">  公立医院</t>
  </si>
  <si>
    <t xml:space="preserve">  统计信息事务</t>
  </si>
  <si>
    <t xml:space="preserve">    综合医院</t>
  </si>
  <si>
    <t xml:space="preserve">    中医(民族)医院</t>
  </si>
  <si>
    <t xml:space="preserve">    专项统计业务</t>
  </si>
  <si>
    <t xml:space="preserve">    精神病医院</t>
  </si>
  <si>
    <t xml:space="preserve">    专项普查活动</t>
  </si>
  <si>
    <t xml:space="preserve">    其他公立医院支出</t>
  </si>
  <si>
    <t xml:space="preserve">  财政事务</t>
  </si>
  <si>
    <t xml:space="preserve">  基层医疗卫生机构</t>
  </si>
  <si>
    <t xml:space="preserve">    城市社区卫生机构</t>
  </si>
  <si>
    <t xml:space="preserve">    其他财政事务支出</t>
  </si>
  <si>
    <t xml:space="preserve">    乡镇卫生院</t>
  </si>
  <si>
    <t xml:space="preserve">  税收事务</t>
  </si>
  <si>
    <t xml:space="preserve">    其他基层医疗卫生机构支出</t>
  </si>
  <si>
    <t xml:space="preserve">  公共卫生</t>
  </si>
  <si>
    <t xml:space="preserve">    代扣代收代征税款手续费</t>
  </si>
  <si>
    <t xml:space="preserve">    疾病预防控制机构</t>
  </si>
  <si>
    <t xml:space="preserve">  审计事务</t>
  </si>
  <si>
    <t xml:space="preserve">    卫生监督机构</t>
  </si>
  <si>
    <t xml:space="preserve">    妇幼保健机构</t>
  </si>
  <si>
    <t xml:space="preserve">    审计业务</t>
  </si>
  <si>
    <t xml:space="preserve">    基本公共卫生服务</t>
  </si>
  <si>
    <t xml:space="preserve">    其他审计事务支出</t>
  </si>
  <si>
    <t xml:space="preserve">    重大公共卫生专项</t>
  </si>
  <si>
    <t xml:space="preserve">  人力资源事务</t>
  </si>
  <si>
    <t xml:space="preserve">    其他公共卫生支出</t>
  </si>
  <si>
    <t xml:space="preserve">    其他人力资源事务支出</t>
  </si>
  <si>
    <t xml:space="preserve">  中医药</t>
  </si>
  <si>
    <t xml:space="preserve">  纪检监察事务</t>
  </si>
  <si>
    <t xml:space="preserve">    中医(民族医)药专项</t>
  </si>
  <si>
    <t xml:space="preserve">  计划生育事务</t>
  </si>
  <si>
    <t xml:space="preserve">    一般行政管理事务</t>
  </si>
  <si>
    <t xml:space="preserve">    计划生育机构</t>
  </si>
  <si>
    <t xml:space="preserve">    其他纪检监察事务支出</t>
  </si>
  <si>
    <t xml:space="preserve">    计划生育服务</t>
  </si>
  <si>
    <t xml:space="preserve">  商贸事务</t>
  </si>
  <si>
    <t xml:space="preserve">    其他计划生育事务支出</t>
  </si>
  <si>
    <t xml:space="preserve">  行政事业单位医疗</t>
  </si>
  <si>
    <t xml:space="preserve">    行政单位医疗</t>
  </si>
  <si>
    <t xml:space="preserve">    其他商贸事务支出</t>
  </si>
  <si>
    <t xml:space="preserve">    事业单位医疗</t>
  </si>
  <si>
    <t xml:space="preserve">  知识产权事务</t>
  </si>
  <si>
    <t xml:space="preserve">    公务员医疗补助</t>
  </si>
  <si>
    <t xml:space="preserve">    其他知识产权事务支出</t>
  </si>
  <si>
    <t xml:space="preserve">    其他行政事业单位医疗支出</t>
  </si>
  <si>
    <t xml:space="preserve">  民族事务</t>
  </si>
  <si>
    <t xml:space="preserve">  财政对基本医疗保险基金的补助</t>
  </si>
  <si>
    <t xml:space="preserve">    财政对职工基本医疗保险基金的补助</t>
  </si>
  <si>
    <t xml:space="preserve">    民族工作专项</t>
  </si>
  <si>
    <t xml:space="preserve">    财政对城乡居民基本医疗保险基金的补助</t>
  </si>
  <si>
    <t xml:space="preserve">    其他民族事务支出</t>
  </si>
  <si>
    <t xml:space="preserve">    财政对其他基本医疗保险基金的补助</t>
  </si>
  <si>
    <t xml:space="preserve">  港澳台事务</t>
  </si>
  <si>
    <t xml:space="preserve">  医疗救助</t>
  </si>
  <si>
    <t xml:space="preserve">    城乡医疗救助</t>
  </si>
  <si>
    <t xml:space="preserve">    台湾事务</t>
  </si>
  <si>
    <t xml:space="preserve">  优抚对象医疗</t>
  </si>
  <si>
    <t xml:space="preserve">  档案事务</t>
  </si>
  <si>
    <t xml:space="preserve">    优抚对象医疗补助</t>
  </si>
  <si>
    <t xml:space="preserve">    其他优抚对象医疗支出</t>
  </si>
  <si>
    <t xml:space="preserve">    档案馆</t>
  </si>
  <si>
    <t xml:space="preserve">  其他卫生健康支出(款)</t>
  </si>
  <si>
    <t xml:space="preserve">    其他档案事务支出</t>
  </si>
  <si>
    <t xml:space="preserve">    其他卫生健康支出(项)</t>
  </si>
  <si>
    <t xml:space="preserve">  民主党派及工商联事务</t>
  </si>
  <si>
    <t>节能环保支出</t>
  </si>
  <si>
    <t xml:space="preserve">  环境保护管理事务</t>
  </si>
  <si>
    <t xml:space="preserve">  群众团体事务</t>
  </si>
  <si>
    <t xml:space="preserve">    其他环境保护管理事务支出</t>
  </si>
  <si>
    <t xml:space="preserve">  环境监测与监察</t>
  </si>
  <si>
    <t xml:space="preserve">    工会事务</t>
  </si>
  <si>
    <t xml:space="preserve">    其他环境监测与监察支出</t>
  </si>
  <si>
    <t xml:space="preserve">  污染防治</t>
  </si>
  <si>
    <t xml:space="preserve">    其他群众团体事务支出</t>
  </si>
  <si>
    <t xml:space="preserve">    水体</t>
  </si>
  <si>
    <t xml:space="preserve">  党委办公厅(室)及相关机构事务</t>
  </si>
  <si>
    <t xml:space="preserve">    固体废弃物与化学品</t>
  </si>
  <si>
    <t xml:space="preserve">    其他污染防治支出</t>
  </si>
  <si>
    <t xml:space="preserve">    专项业务</t>
  </si>
  <si>
    <t xml:space="preserve">  自然生态保护</t>
  </si>
  <si>
    <t xml:space="preserve">    其他党委办公厅(室)及相关机构事务支出</t>
  </si>
  <si>
    <t xml:space="preserve">    农村环境保护</t>
  </si>
  <si>
    <t xml:space="preserve">  组织事务</t>
  </si>
  <si>
    <t xml:space="preserve">    其他自然生态保护支出</t>
  </si>
  <si>
    <t xml:space="preserve">  能源节约利用(款)</t>
  </si>
  <si>
    <t xml:space="preserve">    能源节约利用(项)</t>
  </si>
  <si>
    <t xml:space="preserve">    其他组织事务支出</t>
  </si>
  <si>
    <t xml:space="preserve">  其他节能环保支出(款)</t>
  </si>
  <si>
    <t xml:space="preserve">  宣传事务</t>
  </si>
  <si>
    <t xml:space="preserve">    其他节能环保支出(项)</t>
  </si>
  <si>
    <t>城乡社区支出</t>
  </si>
  <si>
    <t xml:space="preserve">    其他宣传事务支出</t>
  </si>
  <si>
    <t xml:space="preserve">  城乡社区管理事务</t>
  </si>
  <si>
    <t xml:space="preserve">  统战事务</t>
  </si>
  <si>
    <t xml:space="preserve">    华侨事务</t>
  </si>
  <si>
    <t xml:space="preserve">    城管执法</t>
  </si>
  <si>
    <t xml:space="preserve">    其他统战事务支出</t>
  </si>
  <si>
    <t xml:space="preserve">    工程建设管理</t>
  </si>
  <si>
    <t xml:space="preserve">  其他共产党事务支出(款)</t>
  </si>
  <si>
    <t xml:space="preserve">    住宅建设与房地产市场监管</t>
  </si>
  <si>
    <t xml:space="preserve">    其他城乡社区管理事务支出</t>
  </si>
  <si>
    <t xml:space="preserve">  市场监督管理事务</t>
  </si>
  <si>
    <t xml:space="preserve">  城乡社区规划与管理(款)</t>
  </si>
  <si>
    <t xml:space="preserve">    城乡社区规划与管理(项)</t>
  </si>
  <si>
    <t xml:space="preserve">    药品事务</t>
  </si>
  <si>
    <t xml:space="preserve">  城乡社区公共设施</t>
  </si>
  <si>
    <t xml:space="preserve">    其他市场监督管理事务</t>
  </si>
  <si>
    <t xml:space="preserve">    小城镇基础设施建设</t>
  </si>
  <si>
    <t xml:space="preserve">  其他一般公共服务支出(款)</t>
  </si>
  <si>
    <t xml:space="preserve">    其他城乡社区公共设施支出</t>
  </si>
  <si>
    <t xml:space="preserve">    其他一般公共服务支出(项)</t>
  </si>
  <si>
    <t xml:space="preserve">  城乡社区环境卫生(款)</t>
  </si>
  <si>
    <t>国防支出</t>
  </si>
  <si>
    <t xml:space="preserve">    城乡社区环境卫生(项)</t>
  </si>
  <si>
    <t xml:space="preserve">  国防动员</t>
  </si>
  <si>
    <t xml:space="preserve">  其他城乡社区支出(款)</t>
  </si>
  <si>
    <t xml:space="preserve">    人民防空</t>
  </si>
  <si>
    <t xml:space="preserve">    其他城乡社区支出(项)</t>
  </si>
  <si>
    <t>公共安全支出</t>
  </si>
  <si>
    <t>农林水支出</t>
  </si>
  <si>
    <t xml:space="preserve">  武装警察部队(款)</t>
  </si>
  <si>
    <t xml:space="preserve">  农业</t>
  </si>
  <si>
    <t xml:space="preserve">    武装警察部队(项)</t>
  </si>
  <si>
    <t xml:space="preserve">  公安</t>
  </si>
  <si>
    <t xml:space="preserve">    农垦运行</t>
  </si>
  <si>
    <t xml:space="preserve">    信息化建设</t>
  </si>
  <si>
    <t xml:space="preserve">    科技转化与推广服务</t>
  </si>
  <si>
    <t xml:space="preserve">    执法办案</t>
  </si>
  <si>
    <t xml:space="preserve">    病虫害控制</t>
  </si>
  <si>
    <t xml:space="preserve">    其他公安支出</t>
  </si>
  <si>
    <t xml:space="preserve">    农产品质量安全</t>
  </si>
  <si>
    <t xml:space="preserve">  国家安全</t>
  </si>
  <si>
    <t xml:space="preserve">    执法监管</t>
  </si>
  <si>
    <t xml:space="preserve">    其他国家安全支出</t>
  </si>
  <si>
    <t xml:space="preserve">    防灾救灾</t>
  </si>
  <si>
    <t xml:space="preserve">  司法</t>
  </si>
  <si>
    <t xml:space="preserve">    农业生产支持补贴</t>
  </si>
  <si>
    <t xml:space="preserve">    农业组织化与产业化经营</t>
  </si>
  <si>
    <t xml:space="preserve">    普法宣传</t>
  </si>
  <si>
    <t xml:space="preserve">    成品油价格改革对渔业的补贴</t>
  </si>
  <si>
    <t xml:space="preserve">    法律援助</t>
  </si>
  <si>
    <t xml:space="preserve">    其他农业支出</t>
  </si>
  <si>
    <t xml:space="preserve">    社区矫正</t>
  </si>
  <si>
    <t xml:space="preserve">  林业和草原</t>
  </si>
  <si>
    <t xml:space="preserve">    其他司法支出</t>
  </si>
  <si>
    <t xml:space="preserve">  其他公共安全支出(款)</t>
  </si>
  <si>
    <t xml:space="preserve">    其他公共安全支出(项)</t>
  </si>
  <si>
    <t xml:space="preserve">    森林培育</t>
  </si>
  <si>
    <t>教育支出</t>
  </si>
  <si>
    <t xml:space="preserve">    技术推广与转化</t>
  </si>
  <si>
    <t xml:space="preserve">  教育管理事务</t>
  </si>
  <si>
    <t xml:space="preserve">    森林资源管理</t>
  </si>
  <si>
    <t xml:space="preserve">    森林生态效益补偿</t>
  </si>
  <si>
    <t xml:space="preserve">    其他教育管理事务支出</t>
  </si>
  <si>
    <t xml:space="preserve">    自然保护区等管理</t>
  </si>
  <si>
    <t xml:space="preserve">  普通教育</t>
  </si>
  <si>
    <t xml:space="preserve">    湿地保护</t>
  </si>
  <si>
    <t xml:space="preserve">    学前教育</t>
  </si>
  <si>
    <t xml:space="preserve">    对外合作与交流</t>
  </si>
  <si>
    <t xml:space="preserve">    小学教育</t>
  </si>
  <si>
    <t xml:space="preserve">    产业化管理</t>
  </si>
  <si>
    <t xml:space="preserve">    初中教育</t>
  </si>
  <si>
    <t xml:space="preserve">    贷款贴息</t>
  </si>
  <si>
    <t xml:space="preserve">    高中教育</t>
  </si>
  <si>
    <t xml:space="preserve">    防灾减灾</t>
  </si>
  <si>
    <t xml:space="preserve">    其他普通教育支出</t>
  </si>
  <si>
    <t xml:space="preserve">    其他林业和草原支出</t>
  </si>
  <si>
    <t xml:space="preserve">  职业教育</t>
  </si>
  <si>
    <t xml:space="preserve">  水利</t>
  </si>
  <si>
    <t xml:space="preserve">    中专教育</t>
  </si>
  <si>
    <t xml:space="preserve">    技校教育</t>
  </si>
  <si>
    <t xml:space="preserve">  广播电视教育</t>
  </si>
  <si>
    <t xml:space="preserve">    水利行业业务管理</t>
  </si>
  <si>
    <t xml:space="preserve">    广播电视学校</t>
  </si>
  <si>
    <t xml:space="preserve">    水利工程建设</t>
  </si>
  <si>
    <t xml:space="preserve">  特殊教育</t>
  </si>
  <si>
    <t xml:space="preserve">    水利工程运行与维护</t>
  </si>
  <si>
    <t xml:space="preserve">    特殊学校教育</t>
  </si>
  <si>
    <t xml:space="preserve">    水利执法监督</t>
  </si>
  <si>
    <t xml:space="preserve">    其他特殊教育支出</t>
  </si>
  <si>
    <t xml:space="preserve">    水土保持</t>
  </si>
  <si>
    <t xml:space="preserve">  进修及培训</t>
  </si>
  <si>
    <t xml:space="preserve">    水文测报</t>
  </si>
  <si>
    <t xml:space="preserve">    教师进修</t>
  </si>
  <si>
    <t xml:space="preserve">    防汛</t>
  </si>
  <si>
    <t xml:space="preserve">    干部教育</t>
  </si>
  <si>
    <t xml:space="preserve">    农田水利</t>
  </si>
  <si>
    <t xml:space="preserve">    其他进修及培训</t>
  </si>
  <si>
    <t xml:space="preserve">    大中型水库移民后期扶持专项支出</t>
  </si>
  <si>
    <t xml:space="preserve">  教育费附加安排的支出</t>
  </si>
  <si>
    <t xml:space="preserve">    农村人畜饮水</t>
  </si>
  <si>
    <t xml:space="preserve">    农村中小学校舍建设</t>
  </si>
  <si>
    <t xml:space="preserve">    其他水利支出</t>
  </si>
  <si>
    <t xml:space="preserve">    农村中小学教学设施</t>
  </si>
  <si>
    <t xml:space="preserve">  扶贫</t>
  </si>
  <si>
    <t xml:space="preserve">    城市中小学校舍建设</t>
  </si>
  <si>
    <t xml:space="preserve">    农村基础设施建设</t>
  </si>
  <si>
    <t xml:space="preserve">    中等职业学校教学设施</t>
  </si>
  <si>
    <t xml:space="preserve">    生产发展</t>
  </si>
  <si>
    <t xml:space="preserve">    其他教育费附加安排的支出</t>
  </si>
  <si>
    <t xml:space="preserve">    社会发展</t>
  </si>
  <si>
    <t xml:space="preserve">  其他教育支出(款)</t>
  </si>
  <si>
    <t xml:space="preserve">    扶贫贷款奖补和贴息</t>
  </si>
  <si>
    <t xml:space="preserve">    其他教育支出(项)</t>
  </si>
  <si>
    <t xml:space="preserve">    其他扶贫支出</t>
  </si>
  <si>
    <t>科学技术支出</t>
  </si>
  <si>
    <t xml:space="preserve">  农业综合开发</t>
  </si>
  <si>
    <t xml:space="preserve">  科学技术管理事务</t>
  </si>
  <si>
    <t xml:space="preserve">    其他农业综合开发支出</t>
  </si>
  <si>
    <t xml:space="preserve">  农村综合改革</t>
  </si>
  <si>
    <t xml:space="preserve">    其他科学技术管理事务支出</t>
  </si>
  <si>
    <t xml:space="preserve">    对村级一事一议的补助</t>
  </si>
  <si>
    <t xml:space="preserve">  基础研究</t>
  </si>
  <si>
    <t xml:space="preserve">    对村民委员会和村党支部的补助</t>
  </si>
  <si>
    <t xml:space="preserve">    机构运行</t>
  </si>
  <si>
    <t xml:space="preserve">  普惠金融发展支出</t>
  </si>
  <si>
    <t xml:space="preserve">  应用研究</t>
  </si>
  <si>
    <t xml:space="preserve">    创业担保贷款贴息</t>
  </si>
  <si>
    <t xml:space="preserve">    高技术研究</t>
  </si>
  <si>
    <t xml:space="preserve">    其他普惠金融发展支出</t>
  </si>
  <si>
    <t xml:space="preserve">  技术研究与开发</t>
  </si>
  <si>
    <t xml:space="preserve">  其他农林水支出(款)</t>
  </si>
  <si>
    <t xml:space="preserve">    产业技术研究与开发</t>
  </si>
  <si>
    <t xml:space="preserve">    其他农林水支出(项)</t>
  </si>
  <si>
    <t xml:space="preserve">    科技成果转化与扩散</t>
  </si>
  <si>
    <t>交通运输支出</t>
  </si>
  <si>
    <t xml:space="preserve">    其他技术研究与开发支出</t>
  </si>
  <si>
    <t xml:space="preserve">  公路水路运输</t>
  </si>
  <si>
    <t xml:space="preserve">  科技条件与服务</t>
  </si>
  <si>
    <t xml:space="preserve">    技术创新服务体系</t>
  </si>
  <si>
    <t xml:space="preserve">    公路建设</t>
  </si>
  <si>
    <t xml:space="preserve">  科学技术普及</t>
  </si>
  <si>
    <t xml:space="preserve">    公路养护</t>
  </si>
  <si>
    <t xml:space="preserve">    其他科学技术普及支出</t>
  </si>
  <si>
    <t xml:space="preserve">    公路和运输安全</t>
  </si>
  <si>
    <t xml:space="preserve">  其他科学技术支出(款)</t>
  </si>
  <si>
    <t xml:space="preserve">    其他公路水路运输支出</t>
  </si>
  <si>
    <t xml:space="preserve">    其他科学技术支出(项)</t>
  </si>
  <si>
    <t xml:space="preserve">  铁路运输</t>
  </si>
  <si>
    <t>文化旅游体育与传媒支出</t>
  </si>
  <si>
    <t xml:space="preserve">    其他铁路运输支出</t>
  </si>
  <si>
    <t xml:space="preserve">  文化和旅游</t>
  </si>
  <si>
    <t xml:space="preserve">  成品油价格改革对交通运输的补贴</t>
  </si>
  <si>
    <t xml:space="preserve">    对城市公交的补贴</t>
  </si>
  <si>
    <t xml:space="preserve">    对农村道路客运的补贴</t>
  </si>
  <si>
    <t xml:space="preserve">    图书馆</t>
  </si>
  <si>
    <t xml:space="preserve">    对出租车的补贴</t>
  </si>
  <si>
    <t xml:space="preserve">    文化活动</t>
  </si>
  <si>
    <t xml:space="preserve">  车辆购置税支出</t>
  </si>
  <si>
    <t xml:space="preserve">    群众文化</t>
  </si>
  <si>
    <t xml:space="preserve">    车辆购置税用于公路等基础设施建设支出</t>
  </si>
  <si>
    <t xml:space="preserve">    文化创作与保护</t>
  </si>
  <si>
    <t xml:space="preserve">    车辆购置税用于农村公路建设支出</t>
  </si>
  <si>
    <t xml:space="preserve">    文化和旅游市场管理</t>
  </si>
  <si>
    <t xml:space="preserve">  其他交通运输支出(款)</t>
  </si>
  <si>
    <t xml:space="preserve">    旅游宣传</t>
  </si>
  <si>
    <t xml:space="preserve">    其他交通运输支出(项)</t>
  </si>
  <si>
    <t xml:space="preserve">    旅游行业业务管理</t>
  </si>
  <si>
    <t>资源勘探信息等支出</t>
  </si>
  <si>
    <t xml:space="preserve">    其他文化和旅游支出</t>
  </si>
  <si>
    <t xml:space="preserve">  资源勘探开发</t>
  </si>
  <si>
    <t xml:space="preserve">  文物</t>
  </si>
  <si>
    <t xml:space="preserve">    文物保护</t>
  </si>
  <si>
    <t xml:space="preserve">  支持中小企业发展和管理支出</t>
  </si>
  <si>
    <t xml:space="preserve">    博物馆</t>
  </si>
  <si>
    <t xml:space="preserve">  体育</t>
  </si>
  <si>
    <t xml:space="preserve">    中小企业发展专项</t>
  </si>
  <si>
    <t xml:space="preserve">    其他支持中小企业发展和管理支出</t>
  </si>
  <si>
    <t xml:space="preserve">    体育场馆</t>
  </si>
  <si>
    <t xml:space="preserve">  其他资源勘探信息等支出(款)</t>
  </si>
  <si>
    <t xml:space="preserve">    其他体育支出</t>
  </si>
  <si>
    <t xml:space="preserve">    其他资源勘探信息等支出(项)</t>
  </si>
  <si>
    <t xml:space="preserve">  新闻出版电影</t>
  </si>
  <si>
    <t>商业服务业等支出</t>
  </si>
  <si>
    <t xml:space="preserve">  商业流通事务</t>
  </si>
  <si>
    <t xml:space="preserve">    电影</t>
  </si>
  <si>
    <t xml:space="preserve">  广播电视</t>
  </si>
  <si>
    <t xml:space="preserve">    市场监测及信息管理</t>
  </si>
  <si>
    <t xml:space="preserve">    民贸民品贷款贴息</t>
  </si>
  <si>
    <t xml:space="preserve">    广播</t>
  </si>
  <si>
    <t xml:space="preserve">    电视</t>
  </si>
  <si>
    <t xml:space="preserve">    其他商业流通事务支出</t>
  </si>
  <si>
    <t xml:space="preserve">    其他广播电视支出</t>
  </si>
  <si>
    <t xml:space="preserve">  涉外发展服务支出</t>
  </si>
  <si>
    <t xml:space="preserve">  其他文化体育与传媒支出(款)</t>
  </si>
  <si>
    <t xml:space="preserve">    其他涉外发展服务支出</t>
  </si>
  <si>
    <t xml:space="preserve">    宣传文化发展专项支出</t>
  </si>
  <si>
    <t xml:space="preserve">  其他商业服务业等支出(款)</t>
  </si>
  <si>
    <t xml:space="preserve">    其他文化体育与传媒支出(项)</t>
  </si>
  <si>
    <t xml:space="preserve">    服务业基础设施建设</t>
  </si>
  <si>
    <t>社会保障和就业支出</t>
  </si>
  <si>
    <t>自然资源海洋气象等支出</t>
  </si>
  <si>
    <t xml:space="preserve">  人力资源和社会保障管理事务</t>
  </si>
  <si>
    <t xml:space="preserve">  自然资源事务</t>
  </si>
  <si>
    <t xml:space="preserve">    自然资源规划及管理</t>
  </si>
  <si>
    <t xml:space="preserve">    就业管理事务</t>
  </si>
  <si>
    <t xml:space="preserve">    土地资源利用与保护</t>
  </si>
  <si>
    <t xml:space="preserve">    社会保险业务管理事务</t>
  </si>
  <si>
    <t xml:space="preserve">    国土整治</t>
  </si>
  <si>
    <t xml:space="preserve">    地质矿产资源利用与保护</t>
  </si>
  <si>
    <t xml:space="preserve">    社会保险经办机构</t>
  </si>
  <si>
    <t xml:space="preserve">    其他人力资源和社会保障管理事务支出</t>
  </si>
  <si>
    <t xml:space="preserve">    其他自然资源事务支出</t>
  </si>
  <si>
    <t xml:space="preserve">  民政管理事务</t>
  </si>
  <si>
    <t xml:space="preserve">  海洋管理事务</t>
  </si>
  <si>
    <t xml:space="preserve">    其他海洋管理事务支出</t>
  </si>
  <si>
    <t xml:space="preserve">    基层政权和社区建设</t>
  </si>
  <si>
    <t xml:space="preserve">  气象事务</t>
  </si>
  <si>
    <t xml:space="preserve">    其他民政管理事务支出</t>
  </si>
  <si>
    <t xml:space="preserve">  行政事业单位离退休</t>
  </si>
  <si>
    <t>住房保障支出</t>
  </si>
  <si>
    <t xml:space="preserve">    归口管理的行政单位离退休</t>
  </si>
  <si>
    <t xml:space="preserve">  保障性安居工程支出</t>
  </si>
  <si>
    <t xml:space="preserve">    事业单位离退休</t>
  </si>
  <si>
    <t xml:space="preserve">    棚户区改造</t>
  </si>
  <si>
    <t xml:space="preserve">    未归口管理的行政单位离退休</t>
  </si>
  <si>
    <t xml:space="preserve">    保障性住房租金补贴</t>
  </si>
  <si>
    <t xml:space="preserve">    机关事业单位基本养老保险缴费支出</t>
  </si>
  <si>
    <t xml:space="preserve">    其他保障性安居工程支出</t>
  </si>
  <si>
    <t xml:space="preserve">    机关事业单位职业年金缴费支出</t>
  </si>
  <si>
    <t xml:space="preserve">  住房改革支出</t>
  </si>
  <si>
    <t xml:space="preserve">    其他行政事业单位离退休支出</t>
  </si>
  <si>
    <t xml:space="preserve">    住房公积金</t>
  </si>
  <si>
    <t xml:space="preserve">  就业补助</t>
  </si>
  <si>
    <t xml:space="preserve">  城乡社区住宅</t>
  </si>
  <si>
    <t xml:space="preserve">    社会保险补贴</t>
  </si>
  <si>
    <t xml:space="preserve">    其他城乡社区住宅支出</t>
  </si>
  <si>
    <t xml:space="preserve">    公益性岗位补贴</t>
  </si>
  <si>
    <t>粮油物资储备支出</t>
  </si>
  <si>
    <t xml:space="preserve">    其他就业补助支出</t>
  </si>
  <si>
    <t xml:space="preserve">  粮油事务</t>
  </si>
  <si>
    <t xml:space="preserve">  抚恤</t>
  </si>
  <si>
    <t xml:space="preserve">    死亡抚恤</t>
  </si>
  <si>
    <t xml:space="preserve">    粮食风险基金</t>
  </si>
  <si>
    <t xml:space="preserve">    在乡复员、退伍军人生活补助</t>
  </si>
  <si>
    <t xml:space="preserve">    其他粮油事务支出</t>
  </si>
  <si>
    <t xml:space="preserve">    义务兵优待</t>
  </si>
  <si>
    <t>灾害防治及应急管理支出</t>
  </si>
  <si>
    <t xml:space="preserve">    其他优抚支出</t>
  </si>
  <si>
    <t xml:space="preserve">  应急管理事务</t>
  </si>
  <si>
    <t xml:space="preserve">  退役安置</t>
  </si>
  <si>
    <t xml:space="preserve">    退役士兵安置</t>
  </si>
  <si>
    <t xml:space="preserve">    安全监管</t>
  </si>
  <si>
    <t xml:space="preserve">    军队移交政府的离退休人员安置</t>
  </si>
  <si>
    <t xml:space="preserve">    其他应急管理支出</t>
  </si>
  <si>
    <t xml:space="preserve">    军队移交政府离退休干部管理机构</t>
  </si>
  <si>
    <t xml:space="preserve">  消防事务</t>
  </si>
  <si>
    <t xml:space="preserve">    军队转业干部安置</t>
  </si>
  <si>
    <t xml:space="preserve">    其他退役安置支出</t>
  </si>
  <si>
    <t xml:space="preserve">    消防应急救援</t>
  </si>
  <si>
    <t xml:space="preserve">  社会福利</t>
  </si>
  <si>
    <t xml:space="preserve">    其他消防事务支出</t>
  </si>
  <si>
    <t xml:space="preserve">    儿童福利</t>
  </si>
  <si>
    <t xml:space="preserve">  自然灾害防治</t>
  </si>
  <si>
    <t xml:space="preserve">    老年福利</t>
  </si>
  <si>
    <t xml:space="preserve">    地质灾害防治</t>
  </si>
  <si>
    <t xml:space="preserve">    殡葬</t>
  </si>
  <si>
    <t xml:space="preserve">  自然灾害救灾及恢复重建支出</t>
  </si>
  <si>
    <t xml:space="preserve">    社会福利事业单位</t>
  </si>
  <si>
    <t xml:space="preserve">    中央自然灾害生活补助</t>
  </si>
  <si>
    <t xml:space="preserve">  残疾人事业</t>
  </si>
  <si>
    <t xml:space="preserve">    地方自然灾害生活补助</t>
  </si>
  <si>
    <t xml:space="preserve">    自然灾害救灾补助</t>
  </si>
  <si>
    <t xml:space="preserve">    残疾人康复</t>
  </si>
  <si>
    <t xml:space="preserve">    自然灾害灾后重建补助</t>
  </si>
  <si>
    <t xml:space="preserve">    残疾人就业和扶贫</t>
  </si>
  <si>
    <t xml:space="preserve">    其他自然灾害生活救助支出</t>
  </si>
  <si>
    <t xml:space="preserve">    残疾人生活和护理补贴</t>
  </si>
  <si>
    <t xml:space="preserve">  其他灾害防治及应急管理支出</t>
  </si>
  <si>
    <t xml:space="preserve">    其他残疾人事业支出</t>
  </si>
  <si>
    <t>其他支出(类)</t>
  </si>
  <si>
    <t xml:space="preserve">  最低生活保障</t>
  </si>
  <si>
    <t xml:space="preserve">  其他支出(款)</t>
  </si>
  <si>
    <t xml:space="preserve">    城市最低生活保障金支出</t>
  </si>
  <si>
    <t xml:space="preserve">    其他支出(项)</t>
  </si>
  <si>
    <t xml:space="preserve">    农村最低生活保障金支出</t>
  </si>
  <si>
    <t>债务付息支出</t>
  </si>
  <si>
    <t xml:space="preserve">  临时救助</t>
  </si>
  <si>
    <t xml:space="preserve">  地方政府一般债务付息支出</t>
  </si>
  <si>
    <t xml:space="preserve">    临时救助支出</t>
  </si>
  <si>
    <t xml:space="preserve">    地方政府一般债券付息支出</t>
  </si>
  <si>
    <t xml:space="preserve">    流浪乞讨人员救助支出</t>
  </si>
  <si>
    <t>债务发行费用支出</t>
  </si>
  <si>
    <t xml:space="preserve">  地方政府一般债务发行费用支出</t>
  </si>
  <si>
    <t>附表一之二</t>
  </si>
  <si>
    <t>2020年永安市支出明细决算表（经济分类）</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</si>
  <si>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</si>
  <si>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</si>
  <si>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</si>
  <si>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</si>
  <si>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</si>
  <si>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</si>
  <si>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</si>
  <si>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</si>
  <si>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</si>
  <si>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</si>
  <si>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</si>
  <si>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</si>
  <si>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</si>
  <si>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</si>
  <si>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</si>
  <si>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</si>
  <si>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</si>
  <si>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</si>
  <si>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</si>
  <si>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</si>
  <si>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设备购置</t>
  </si>
  <si>
    <t xml:space="preserve">  大型修缮</t>
  </si>
  <si>
    <t xml:space="preserve">  其他资本性支出</t>
  </si>
  <si>
    <t>对事业单位经常性补助</t>
  </si>
  <si>
    <t xml:space="preserve">  工资福利支出</t>
  </si>
  <si>
    <t xml:space="preserve">  商品和服务支出</t>
  </si>
  <si>
    <t xml:space="preserve">  其他对事业单位补助</t>
  </si>
  <si>
    <t>对企业补助</t>
  </si>
  <si>
    <t xml:space="preserve">  费用补贴</t>
  </si>
  <si>
    <t xml:space="preserve">  利息补贴</t>
  </si>
  <si>
    <t xml:space="preserve">  其他对企业补助</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</si>
  <si>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</si>
  <si>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</si>
  <si>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</si>
  <si>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</si>
  <si>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</si>
  <si>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</si>
  <si>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</si>
  <si>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</si>
  <si>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</si>
  <si>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</si>
  <si>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国内债务发行费用</t>
  </si>
  <si>
    <t>其他支出</t>
  </si>
  <si>
    <t xml:space="preserve">  赠与</t>
  </si>
  <si>
    <t>附表二</t>
  </si>
  <si>
    <t>2020年市本级一般公共预算收支决算情况表</t>
  </si>
  <si>
    <t>全市</t>
  </si>
  <si>
    <t>预算调整</t>
  </si>
  <si>
    <t>决算</t>
  </si>
  <si>
    <t>乡镇</t>
  </si>
  <si>
    <t>一、一般公共服务支出</t>
  </si>
  <si>
    <t>外交支出</t>
  </si>
  <si>
    <t>二、外交支出</t>
  </si>
  <si>
    <t>三、国防支出</t>
  </si>
  <si>
    <t>四、公共安全支出</t>
  </si>
  <si>
    <t>五、教育支出</t>
  </si>
  <si>
    <t>六、科学技术支出</t>
  </si>
  <si>
    <t>文化体育与传媒支出</t>
  </si>
  <si>
    <t>七、文化体育与传媒支出</t>
  </si>
  <si>
    <t>八、社会保障和就业支出</t>
  </si>
  <si>
    <t>医疗卫生与计划生育支出</t>
  </si>
  <si>
    <t>九、医疗卫生与计划生育支出</t>
  </si>
  <si>
    <t>十、节能环保支出</t>
  </si>
  <si>
    <t>城乡社区事务支出</t>
  </si>
  <si>
    <t>十一、城乡社区支出</t>
  </si>
  <si>
    <t>农林水事务支出</t>
  </si>
  <si>
    <t>十二、农林水支出</t>
  </si>
  <si>
    <t>十三、交通运输支出</t>
  </si>
  <si>
    <t>资源勘探信息等事务支出</t>
  </si>
  <si>
    <t>十四、资源勘探信息等支出</t>
  </si>
  <si>
    <t>商业服务业等事务支出</t>
  </si>
  <si>
    <t>十五、商业服务业等支出</t>
  </si>
  <si>
    <t>金融支出</t>
  </si>
  <si>
    <t>十六、金融支出</t>
  </si>
  <si>
    <t>援助其他地区支出</t>
  </si>
  <si>
    <t>十七、援助其他地区支出</t>
  </si>
  <si>
    <t>国土资源气象等事务支出</t>
  </si>
  <si>
    <t>十八、国土海洋气象等支出</t>
  </si>
  <si>
    <t>十九、住房保障支出</t>
  </si>
  <si>
    <t>粮油物质储备管理事务支出</t>
  </si>
  <si>
    <t>二十、粮油物资储备支出</t>
  </si>
  <si>
    <t>国债还本付息支出</t>
  </si>
  <si>
    <t>二十三、债务付息支出</t>
  </si>
  <si>
    <t>二十二、其他支出</t>
  </si>
  <si>
    <t>附表三</t>
  </si>
  <si>
    <t>2020年永安市一般公共预算收支平衡情况表</t>
  </si>
  <si>
    <t>项目</t>
  </si>
  <si>
    <t>市本级</t>
  </si>
  <si>
    <t>地方级一般公共预算收入</t>
  </si>
  <si>
    <t>加：1.上级补助收入</t>
  </si>
  <si>
    <t xml:space="preserve">        返还性收入</t>
  </si>
  <si>
    <t xml:space="preserve">          增值税和消费税税收返还收入</t>
  </si>
  <si>
    <t xml:space="preserve">          所得税基数返还收入</t>
  </si>
  <si>
    <t xml:space="preserve">          成品油价格和税费改革税收返还收入</t>
  </si>
  <si>
    <t xml:space="preserve">          增值税“五五分享”税收返还收入</t>
  </si>
  <si>
    <t xml:space="preserve">          其他税收返还收入</t>
  </si>
  <si>
    <t xml:space="preserve">        一般性转移支付收入</t>
  </si>
  <si>
    <t xml:space="preserve">          均衡性转移支付收入</t>
  </si>
  <si>
    <t xml:space="preserve">          老少边穷转移支付收入</t>
  </si>
  <si>
    <t xml:space="preserve">          县级基本财力保障机制奖补资金收入</t>
  </si>
  <si>
    <t xml:space="preserve">          结算补助收入</t>
  </si>
  <si>
    <t xml:space="preserve">          成品油价格和税费改革转移支付补助收入</t>
  </si>
  <si>
    <t xml:space="preserve">          基层公检法司转移支付收入</t>
  </si>
  <si>
    <t xml:space="preserve">          重点生态功能区转移支付收入</t>
  </si>
  <si>
    <t xml:space="preserve">          革命老区转移支付收入</t>
  </si>
  <si>
    <t xml:space="preserve">          民族地区转移支付收入</t>
  </si>
  <si>
    <t xml:space="preserve">          义务教育等转移支付收入</t>
  </si>
  <si>
    <t xml:space="preserve">          基本养老保险和低保等转移支付收入</t>
  </si>
  <si>
    <t xml:space="preserve">          新型农村合作医疗等转移支付收入</t>
  </si>
  <si>
    <t xml:space="preserve">          农村综合改革转移支付收入</t>
  </si>
  <si>
    <t xml:space="preserve">          固定数额补助收入</t>
  </si>
  <si>
    <t xml:space="preserve">          其他一般性转移支付收入</t>
  </si>
  <si>
    <t xml:space="preserve">       专项转移支付收入</t>
  </si>
  <si>
    <t xml:space="preserve">    2.债券转贷收入</t>
  </si>
  <si>
    <t xml:space="preserve">    3.上年结余</t>
  </si>
  <si>
    <t xml:space="preserve">    4.调入预算稳定调节基金</t>
  </si>
  <si>
    <t xml:space="preserve">    5.调入资金</t>
  </si>
  <si>
    <t>收入总计：</t>
  </si>
  <si>
    <t>加：1.上解上级支出</t>
  </si>
  <si>
    <t xml:space="preserve">        体制上解支出</t>
  </si>
  <si>
    <t xml:space="preserve">        专项上解支出</t>
  </si>
  <si>
    <t xml:space="preserve">    2.债券还本支出</t>
  </si>
  <si>
    <t xml:space="preserve">    3.补助下级支出</t>
  </si>
  <si>
    <t xml:space="preserve">    4.安排预算稳定调节基金</t>
  </si>
  <si>
    <t xml:space="preserve">    5.调出资金</t>
  </si>
  <si>
    <t>支出总计</t>
  </si>
  <si>
    <t>预算结余</t>
  </si>
  <si>
    <t xml:space="preserve">    其中：净结余</t>
  </si>
  <si>
    <t>附表四</t>
  </si>
  <si>
    <t>2020年全市政府性基金收支完成决算表</t>
  </si>
  <si>
    <t>预算调整数</t>
  </si>
  <si>
    <t>比上年情况</t>
  </si>
  <si>
    <t>占预算调整数%</t>
  </si>
  <si>
    <t>新型墙体材料专项基金收入</t>
  </si>
  <si>
    <t>城市公用事业附加收入</t>
  </si>
  <si>
    <t>国有土地收益基金收入</t>
  </si>
  <si>
    <t>农业土地开发资金收入</t>
  </si>
  <si>
    <t>国有土地使用权出让金收入</t>
  </si>
  <si>
    <t>彩票公益金收入</t>
  </si>
  <si>
    <t>城市基础设施配套费</t>
  </si>
  <si>
    <t>污水处理费收入</t>
  </si>
  <si>
    <t>其他政府性基金收入</t>
  </si>
  <si>
    <t>本年政府基金收入小计</t>
  </si>
  <si>
    <t>加：上年基金结余收入</t>
  </si>
  <si>
    <t>补助收入</t>
  </si>
  <si>
    <t>调入资金</t>
  </si>
  <si>
    <t>债务转贷收入</t>
  </si>
  <si>
    <t>政府性基金收入总计</t>
  </si>
  <si>
    <t>社会保障与就业支出</t>
  </si>
  <si>
    <t>本年政府性基金支出小计</t>
  </si>
  <si>
    <t>加：上解支出</t>
  </si>
  <si>
    <t xml:space="preserve">    调出资金</t>
  </si>
  <si>
    <t xml:space="preserve">    债券还本支出</t>
  </si>
  <si>
    <t xml:space="preserve">    基金滚存结余</t>
  </si>
  <si>
    <t>政府性基金支出总计</t>
  </si>
  <si>
    <t>附表五</t>
  </si>
  <si>
    <t>2020年市本级政府性基金收支完成决算表</t>
  </si>
  <si>
    <t>墙体材料专项基金收入</t>
  </si>
  <si>
    <t>城市公用附加收入</t>
  </si>
  <si>
    <t>乡镇支出</t>
  </si>
  <si>
    <t>教育</t>
  </si>
  <si>
    <t>节能环保</t>
  </si>
  <si>
    <t>文化体育与传媒</t>
  </si>
  <si>
    <t>社会保障与就业</t>
  </si>
  <si>
    <t>城乡社区事务</t>
  </si>
  <si>
    <t>农林水事务</t>
  </si>
  <si>
    <t>交通运输</t>
  </si>
  <si>
    <t>资源勘探电力信息等事务</t>
  </si>
  <si>
    <t>商业服务业等事务</t>
  </si>
  <si>
    <t xml:space="preserve">    补助下级支出</t>
  </si>
  <si>
    <t>附表六</t>
  </si>
  <si>
    <t>2020年度永安市国有资本经营预算收支决算录入表</t>
  </si>
  <si>
    <t>收       入</t>
  </si>
  <si>
    <t>支    出</t>
  </si>
  <si>
    <t>预算科目</t>
  </si>
  <si>
    <t>一、国有资本经营收入</t>
  </si>
  <si>
    <t>一、社会保障和就业支出</t>
  </si>
  <si>
    <t xml:space="preserve">  1.利润收入</t>
  </si>
  <si>
    <t xml:space="preserve">  补充全国社会保障基金</t>
  </si>
  <si>
    <t xml:space="preserve">  2.股利、股息收入</t>
  </si>
  <si>
    <t>二、国有资本经营预算支出</t>
  </si>
  <si>
    <t xml:space="preserve">  3.产权转让收入</t>
  </si>
  <si>
    <t xml:space="preserve">  1.解决历史遗留问题及改革成本支出</t>
  </si>
  <si>
    <t xml:space="preserve">  4.清算收入</t>
  </si>
  <si>
    <t xml:space="preserve">  2.国有企业资本金注入</t>
  </si>
  <si>
    <t xml:space="preserve">  5.其他国有资本经营预算收入</t>
  </si>
  <si>
    <t xml:space="preserve">  3.国有企业政策性补贴(款)</t>
  </si>
  <si>
    <t>二、转移性收入</t>
  </si>
  <si>
    <t xml:space="preserve">  4.金融国有资本经营预算支出</t>
  </si>
  <si>
    <t xml:space="preserve">  1.2020年上级下达国有企业退休人员社会化管理补助资金</t>
  </si>
  <si>
    <t xml:space="preserve">  5.其他国有资本经营预算支出(款)</t>
  </si>
  <si>
    <t xml:space="preserve">    其他国有资本经营预算支出(项)</t>
  </si>
  <si>
    <t>三、转移性支出</t>
  </si>
  <si>
    <t>1.国有资本经营预算转移支付</t>
  </si>
  <si>
    <t>2.调出资金</t>
  </si>
  <si>
    <t xml:space="preserve">    国有资本经营预算调出资金</t>
  </si>
  <si>
    <t>本年收入合计</t>
  </si>
  <si>
    <t>本年支出合计</t>
  </si>
  <si>
    <t>上年结转</t>
  </si>
  <si>
    <t>年终结转</t>
  </si>
  <si>
    <t>收入总计</t>
  </si>
  <si>
    <t>附表七</t>
  </si>
  <si>
    <t>2020年度永安市社会保险基金预算收支决算表</t>
  </si>
  <si>
    <t>项    目</t>
  </si>
  <si>
    <t>合计</t>
  </si>
  <si>
    <t>城乡居民基本养老保险基金</t>
  </si>
  <si>
    <t>机关事业单位基本养老保险基金</t>
  </si>
  <si>
    <t>比上年增减</t>
  </si>
  <si>
    <t>增幅（%）</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</si>
  <si>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</si>
  <si>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</si>
  <si>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</si>
  <si>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</si>
  <si>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</si>
  <si>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</si>
  <si>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</si>
  <si>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</si>
  <si>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</si>
  <si>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</si>
  <si>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</si>
  <si>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</si>
  <si>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</si>
  <si>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</si>
  <si>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</si>
  <si>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附表八</t>
  </si>
  <si>
    <t>2020年一般公共预算收支决算与执行数对比表</t>
  </si>
  <si>
    <t>报十七届人大六次会议批准数</t>
  </si>
  <si>
    <t>差额</t>
  </si>
  <si>
    <t>备注</t>
  </si>
  <si>
    <t xml:space="preserve">    其中：营改增</t>
  </si>
  <si>
    <t>支出城乡社区事务支出</t>
  </si>
  <si>
    <t>附表九</t>
  </si>
  <si>
    <t>2020年永安市一般公共预算收支平衡决算与执行数比较表</t>
  </si>
  <si>
    <t>附表十</t>
  </si>
  <si>
    <t>2020年永安市本级一般公共预算收支平衡决算与执行数比较表</t>
  </si>
  <si>
    <t>附表十一</t>
  </si>
  <si>
    <t>2020年度永安市一般公共预算结转情况明细表</t>
  </si>
  <si>
    <t>单位:万元</t>
  </si>
  <si>
    <t>结转下年使用数</t>
  </si>
  <si>
    <t xml:space="preserve">  海关事务</t>
  </si>
  <si>
    <t xml:space="preserve">  对外联络事务</t>
  </si>
  <si>
    <t xml:space="preserve">  其他共产党事务支出</t>
  </si>
  <si>
    <t xml:space="preserve">  网信事务</t>
  </si>
  <si>
    <t xml:space="preserve">  其他一般公共服务支出</t>
  </si>
  <si>
    <t xml:space="preserve">  外交管理事务</t>
  </si>
  <si>
    <t xml:space="preserve">  驻外机构</t>
  </si>
  <si>
    <t xml:space="preserve">  对外援助</t>
  </si>
  <si>
    <t xml:space="preserve">  国际组织</t>
  </si>
  <si>
    <t xml:space="preserve">  对外合作与交流</t>
  </si>
  <si>
    <t xml:space="preserve">  对外宣传</t>
  </si>
  <si>
    <t xml:space="preserve">  边界勘界联检</t>
  </si>
  <si>
    <t xml:space="preserve">  国际发展合作</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</si>
  <si>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</si>
  <si>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</si>
  <si>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</si>
  <si>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</si>
  <si>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</si>
  <si>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</si>
  <si>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检察</t>
  </si>
  <si>
    <t xml:space="preserve">  法院</t>
  </si>
  <si>
    <t xml:space="preserve">  监狱</t>
  </si>
  <si>
    <t xml:space="preserve">  强制隔离戒毒</t>
  </si>
  <si>
    <t xml:space="preserve">  国家保密</t>
  </si>
  <si>
    <t xml:space="preserve">  缉私警察</t>
  </si>
  <si>
    <t xml:space="preserve">  其他公共安全支出</t>
  </si>
  <si>
    <t xml:space="preserve">  成人教育</t>
  </si>
  <si>
    <t xml:space="preserve">  留学教育</t>
  </si>
  <si>
    <t xml:space="preserve">  其他教育支出</t>
  </si>
  <si>
    <t xml:space="preserve">  社会科学</t>
  </si>
  <si>
    <t xml:space="preserve">  科技交流与合作</t>
  </si>
  <si>
    <t xml:space="preserve">  科技重大项目</t>
  </si>
  <si>
    <t xml:space="preserve">  其他科学技术支出</t>
  </si>
  <si>
    <t xml:space="preserve">  其他文化旅游体育与传媒支出</t>
  </si>
  <si>
    <t xml:space="preserve">  行政事业单位养老支出</t>
  </si>
  <si>
    <t xml:space="preserve">  企业改革补助</t>
  </si>
  <si>
    <t xml:space="preserve">  红十字事业</t>
  </si>
  <si>
    <t xml:space="preserve">  补充道路交通事故社会救助基金</t>
  </si>
  <si>
    <t xml:space="preserve">  财政代缴社会保险费支出</t>
  </si>
  <si>
    <t xml:space="preserve">  其他社会保障和就业支出</t>
  </si>
  <si>
    <t xml:space="preserve">  医疗保障管理事务</t>
  </si>
  <si>
    <t xml:space="preserve">  老龄卫生健康事务</t>
  </si>
  <si>
    <t xml:space="preserve">  其他卫生健康支出</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</si>
  <si>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</si>
  <si>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</si>
  <si>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</si>
  <si>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</si>
  <si>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</si>
  <si>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</si>
  <si>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</si>
  <si>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</si>
  <si>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</si>
  <si>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</si>
  <si>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</si>
  <si>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</si>
  <si>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</si>
  <si>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</si>
  <si>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</si>
  <si>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农业农村</t>
  </si>
  <si>
    <t xml:space="preserve">  目标价格补贴</t>
  </si>
  <si>
    <t xml:space="preserve">  其他农林水支出</t>
  </si>
  <si>
    <t xml:space="preserve">  民用航空运输</t>
  </si>
  <si>
    <t xml:space="preserve">  邮政业支出</t>
  </si>
  <si>
    <t xml:space="preserve">  其他交通运输支出</t>
  </si>
  <si>
    <t>资源勘探工业信息等支出</t>
  </si>
  <si>
    <t xml:space="preserve">  制造业</t>
  </si>
  <si>
    <t xml:space="preserve">  建筑业</t>
  </si>
  <si>
    <t xml:space="preserve">  工业和信息产业监管</t>
  </si>
  <si>
    <t xml:space="preserve">  国有资产监管</t>
  </si>
  <si>
    <t xml:space="preserve">  其他资源勘探工业信息等支出</t>
  </si>
  <si>
    <t xml:space="preserve">  其他商业服务业等支出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</si>
  <si>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</si>
  <si>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</si>
  <si>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</si>
  <si>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</si>
  <si>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</si>
  <si>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</si>
  <si>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</si>
  <si>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</si>
  <si>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</si>
  <si>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</si>
  <si>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</si>
  <si>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</si>
  <si>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其他自然资源海洋气象等支出</t>
  </si>
  <si>
    <t xml:space="preserve">  物资事务</t>
  </si>
  <si>
    <t xml:space="preserve">  能源储备</t>
  </si>
  <si>
    <t xml:space="preserve">  粮油储备</t>
  </si>
  <si>
    <t xml:space="preserve">  重要商品储备</t>
  </si>
  <si>
    <t xml:space="preserve">  森林消防事务</t>
  </si>
  <si>
    <t xml:space="preserve">  煤矿安全</t>
  </si>
  <si>
    <t xml:space="preserve">  地震事务</t>
  </si>
  <si>
    <t>预备费</t>
  </si>
  <si>
    <t xml:space="preserve">  年初预留</t>
  </si>
  <si>
    <t xml:space="preserve">  中央政府国内债务付息支出</t>
  </si>
  <si>
    <t xml:space="preserve">  中央政府国外债务付息支出</t>
  </si>
  <si>
    <t xml:space="preserve">  中央政府国内债务发行费用支出</t>
  </si>
  <si>
    <t xml:space="preserve">  中央政府国外债务发行费用支出</t>
  </si>
  <si>
    <t>附表十二</t>
  </si>
  <si>
    <t>永安市财政经常性收入情况表</t>
  </si>
  <si>
    <t>项  目</t>
  </si>
  <si>
    <t>2019年</t>
  </si>
  <si>
    <t>2020年</t>
  </si>
  <si>
    <t>增幅%</t>
  </si>
  <si>
    <t>减：一次性收入</t>
  </si>
  <si>
    <t xml:space="preserve">      城市维护建设税</t>
  </si>
  <si>
    <t xml:space="preserve">      罚没收入</t>
  </si>
  <si>
    <t xml:space="preserve">      专项收入</t>
  </si>
  <si>
    <t xml:space="preserve">      国有资产经营收入</t>
  </si>
  <si>
    <t xml:space="preserve">      国有资产有偿使用收入</t>
  </si>
  <si>
    <t xml:space="preserve">      其他收入</t>
  </si>
  <si>
    <t>加：1、上级财政体制补助收入</t>
  </si>
  <si>
    <t xml:space="preserve">         增值税和消费税税收返还收入</t>
  </si>
  <si>
    <t xml:space="preserve">         所得税基数返还收入</t>
  </si>
  <si>
    <t xml:space="preserve">         成品油价格和税费改革税收返还收入</t>
  </si>
  <si>
    <t xml:space="preserve">         增值税“五五分享”税收返还收入</t>
  </si>
  <si>
    <t xml:space="preserve">         其他税收返还收入</t>
  </si>
  <si>
    <t xml:space="preserve">    2、一般性转移支付收入</t>
  </si>
  <si>
    <t>减：体制性财力上解</t>
  </si>
  <si>
    <t xml:space="preserve">        原体制上解</t>
  </si>
  <si>
    <t>经常性收入合计</t>
  </si>
  <si>
    <t>附表十三</t>
  </si>
  <si>
    <t xml:space="preserve">   2020年永安市土地出让金收支情况表</t>
  </si>
  <si>
    <t xml:space="preserve">                      2020年12月31日                  单位：万元</t>
  </si>
  <si>
    <t xml:space="preserve">   收  入</t>
  </si>
  <si>
    <t xml:space="preserve">                  支  出         </t>
  </si>
  <si>
    <t xml:space="preserve">    预算科目及项目</t>
  </si>
  <si>
    <t>实际收入</t>
  </si>
  <si>
    <t xml:space="preserve">     预算科目及项目</t>
  </si>
  <si>
    <t>实际支出</t>
  </si>
  <si>
    <t>一、商业用地</t>
  </si>
  <si>
    <t>一、国有土地使用权出让金</t>
  </si>
  <si>
    <t>1.永安洪田井垄加油站</t>
  </si>
  <si>
    <t>（一）征地和拆迁补偿支出</t>
  </si>
  <si>
    <t>2.省一建地块</t>
  </si>
  <si>
    <t>1.技工学校原技校拆迁补偿</t>
  </si>
  <si>
    <t>3.永安文翰房地产开发有限公司</t>
  </si>
  <si>
    <t>2.自然资源局收储马夷口B地块</t>
  </si>
  <si>
    <t>4.永安市嘉禾房地产有限公司</t>
  </si>
  <si>
    <t>3.自然资源收储南互通东西侧地块</t>
  </si>
  <si>
    <t>5.永安市嘉和投资有限公司</t>
  </si>
  <si>
    <t>4.住建局垫付佳洁二期征迁安置过渡费</t>
  </si>
  <si>
    <t>6.永安市盛帆建设有限公司</t>
  </si>
  <si>
    <t>（二）土地开发</t>
  </si>
  <si>
    <t>二、工业用地</t>
  </si>
  <si>
    <t>1.汽车园地块</t>
  </si>
  <si>
    <t>1.福建省浩宏新材料科技有限公司</t>
  </si>
  <si>
    <t>2.尼葛园福建华药生物技术地块</t>
  </si>
  <si>
    <t>2.永安市顺发生物科技有限公司</t>
  </si>
  <si>
    <t>3.尼葛园永安劲美生物科技地块</t>
  </si>
  <si>
    <t>3.福建科宏生物工程股份有限公司</t>
  </si>
  <si>
    <t>（三）城市建设支出</t>
  </si>
  <si>
    <t>4.永安梦康石墨烯家居科技有限公司</t>
  </si>
  <si>
    <t>1.自然资源局规划专项</t>
  </si>
  <si>
    <t>5.永安韵松电子商务有限公司</t>
  </si>
  <si>
    <t>2.自然资源局第三次全国土地调查</t>
  </si>
  <si>
    <t>6.永安韵泉电子商务有限公司</t>
  </si>
  <si>
    <t>3.自然资源局城市地质调查项目配套资金</t>
  </si>
  <si>
    <t>7.永安韵吉电子商务有限公司</t>
  </si>
  <si>
    <t>4.背街小街</t>
  </si>
  <si>
    <t>8.永安韵安电子商务有限公司</t>
  </si>
  <si>
    <t>5.公园花草维护</t>
  </si>
  <si>
    <t>9.福建省福川建设开发发展有限公司</t>
  </si>
  <si>
    <t>6.蝶翠山水景观坝噪音治理</t>
  </si>
  <si>
    <t>10.三明吉永投资实业有限公司</t>
  </si>
  <si>
    <t>7.埔岭路与南溪路交叉路口雨污排水系统修复</t>
  </si>
  <si>
    <t>11.永安劲美生物科技有限公司</t>
  </si>
  <si>
    <t>8.燕江沿岸等洪灾清淤和水毁设施修复</t>
  </si>
  <si>
    <t>12.永安市盛帆建设有限公司</t>
  </si>
  <si>
    <t>9.公共场所消毒</t>
  </si>
  <si>
    <t>三、补缴土地出让</t>
  </si>
  <si>
    <t>10.公交公司特殊人群乘</t>
  </si>
  <si>
    <t>1.土地出让价款</t>
  </si>
  <si>
    <t>11.56座公侧免费开放</t>
  </si>
  <si>
    <t>2.农业土地开发</t>
  </si>
  <si>
    <t>12.公园慢道公厕改造</t>
  </si>
  <si>
    <t>四、其他出让</t>
  </si>
  <si>
    <t>13.中型压缩站运行</t>
  </si>
  <si>
    <t>1.补充耕地指标收入（闽候）</t>
  </si>
  <si>
    <t>14.仙峰岭垃圾场运行费</t>
  </si>
  <si>
    <t>2.补充耕地指标收入（永泰）</t>
  </si>
  <si>
    <t>15.餐厨垃圾处置</t>
  </si>
  <si>
    <t>3.补充耕地指标收入（漳州）</t>
  </si>
  <si>
    <t>16.环卫处车辆更新</t>
  </si>
  <si>
    <t>4.补充耕地指标收入（安溪）</t>
  </si>
  <si>
    <t>17.边坡治理</t>
  </si>
  <si>
    <t>5.补充耕地指标收入（翔安）</t>
  </si>
  <si>
    <t>18.桥梁及市政维护</t>
  </si>
  <si>
    <t>6.补充耕地指标收入（泉州）</t>
  </si>
  <si>
    <t>19.永安大道二标段</t>
  </si>
  <si>
    <t>7.新增耕地指标收入（翔安）</t>
  </si>
  <si>
    <t>20.交通局成立闽中公铁物流公司</t>
  </si>
  <si>
    <t>8.青水耕地占用指标</t>
  </si>
  <si>
    <t>21.交通局垫付农发行本息</t>
  </si>
  <si>
    <t>9.保证金没收（曹远）</t>
  </si>
  <si>
    <t>22.偿债准备金</t>
  </si>
  <si>
    <t>10.收储租金</t>
  </si>
  <si>
    <t>（四）农村基础设施</t>
  </si>
  <si>
    <t>1.农村公路养护</t>
  </si>
  <si>
    <t>2.乡村振兴</t>
  </si>
  <si>
    <t>（五）土地出让业务费</t>
  </si>
  <si>
    <t>（六）棚户区改造</t>
  </si>
  <si>
    <t>（七）公共租赁房</t>
  </si>
  <si>
    <t>减：转公共财政（提取教育资金）</t>
  </si>
  <si>
    <t>（五）其他土地出让</t>
  </si>
  <si>
    <t>减：转公共财政（提取水利资金）</t>
  </si>
  <si>
    <t>1.旧村复垦</t>
  </si>
  <si>
    <t>2.土地增减挂钩指标工作经费</t>
  </si>
  <si>
    <t>3.补充耕地奖励</t>
  </si>
  <si>
    <t>4.其他</t>
  </si>
  <si>
    <t>二、永安市与尤溪县对口帮扶协作资金</t>
  </si>
  <si>
    <t>三、地方政府债券还本付息</t>
  </si>
  <si>
    <t>四、调出资金</t>
  </si>
  <si>
    <t>附表十四</t>
  </si>
  <si>
    <t>2020年预算稳定调节基金及结转情况表</t>
  </si>
  <si>
    <t>项         目</t>
  </si>
  <si>
    <t>一、2020年本级专项（列入预算稳定调节基金）</t>
  </si>
  <si>
    <t>政协工作专项经费</t>
  </si>
  <si>
    <t>春节慰问经费</t>
  </si>
  <si>
    <t>重大会议保障经费</t>
  </si>
  <si>
    <t>纪委监委审查调查专项经费</t>
  </si>
  <si>
    <t>运转保障经费</t>
  </si>
  <si>
    <t>政府采购网上超市运维服务</t>
  </si>
  <si>
    <t>组织工作专项经费</t>
  </si>
  <si>
    <t>主题教育后续费用</t>
  </si>
  <si>
    <t>大组工网拓展项目运营维护费用</t>
  </si>
  <si>
    <t>档案数字化专项经费</t>
  </si>
  <si>
    <t>精神文明建设专项资金</t>
  </si>
  <si>
    <t>未成年人思想道德建设专项经费</t>
  </si>
  <si>
    <t>政法干警保障金</t>
  </si>
  <si>
    <t>社区网格化工作经费</t>
  </si>
  <si>
    <t>党建工作专项经费</t>
  </si>
  <si>
    <t>调查专项经费</t>
  </si>
  <si>
    <t>基层共青团和少年队工作经费</t>
  </si>
  <si>
    <t>投资评审费用</t>
  </si>
  <si>
    <t>市场监管经费</t>
  </si>
  <si>
    <t>人民武装专项工作经费</t>
  </si>
  <si>
    <t>永安市城区规划设计费</t>
  </si>
  <si>
    <t>维稳工作经费</t>
  </si>
  <si>
    <t>党政机关、重点单位网络安全技术防护检测系统经费</t>
  </si>
  <si>
    <t>公办幼儿园生均公用经费</t>
  </si>
  <si>
    <t>义务教育生均公用经费</t>
  </si>
  <si>
    <t>高中生均公用经费</t>
  </si>
  <si>
    <t>班主任津贴</t>
  </si>
  <si>
    <t>寄宿生生活补助费</t>
  </si>
  <si>
    <t>艰苦教师岗位津贴</t>
  </si>
  <si>
    <t>义务教育阶段公办学校学生免费提供作业本经费</t>
  </si>
  <si>
    <t>贷款利息</t>
  </si>
  <si>
    <t>学生助学金和免学费</t>
  </si>
  <si>
    <t>市政府与三明医学院联合办学（护理专业）补助费</t>
  </si>
  <si>
    <t>教师师训经费</t>
  </si>
  <si>
    <t>社区教育经费</t>
  </si>
  <si>
    <t>辞退代课教师费用</t>
  </si>
  <si>
    <t>科技发展基金</t>
  </si>
  <si>
    <t>文体工作专项经费</t>
  </si>
  <si>
    <t>生态文明馆维护费</t>
  </si>
  <si>
    <t>体育场运行维护费</t>
  </si>
  <si>
    <t>免费开放市级配套经费</t>
  </si>
  <si>
    <t>文物维护、馆藏征集经费</t>
  </si>
  <si>
    <t>展览经费</t>
  </si>
  <si>
    <t>安全消防设备购置</t>
  </si>
  <si>
    <t>广播电视运行维护资金</t>
  </si>
  <si>
    <t>购买服务经费</t>
  </si>
  <si>
    <t>小额贷款担保贴息</t>
  </si>
  <si>
    <t>退伍军人安置费</t>
  </si>
  <si>
    <t>社区居委会建设补助资金</t>
  </si>
  <si>
    <t>农村敬老院管理运行经费</t>
  </si>
  <si>
    <t>新馆运营经费</t>
  </si>
  <si>
    <t>办证及老年学会经费</t>
  </si>
  <si>
    <t>孤儿养育补助</t>
  </si>
  <si>
    <t>社区居家养老信息平台</t>
  </si>
  <si>
    <t>送温暖工程基金</t>
  </si>
  <si>
    <t>职业化社会化工作者人员经费</t>
  </si>
  <si>
    <t>基层医疗卫生机构管理信息</t>
  </si>
  <si>
    <t>计划生育家庭奖励经费</t>
  </si>
  <si>
    <t>市立医院运行经费</t>
  </si>
  <si>
    <t>上解精准扶贫医疗叠加保险</t>
  </si>
  <si>
    <t>基本公共卫生</t>
  </si>
  <si>
    <t>医生培训经费</t>
  </si>
  <si>
    <t>世行贷款中国（福建）医疗卫生改革促进项目</t>
  </si>
  <si>
    <t>药品零差价补助、卫生所运行经费</t>
  </si>
  <si>
    <t>婚检专项及免费产前筛查</t>
  </si>
  <si>
    <t>各类监测检验与疾病预防控制</t>
  </si>
  <si>
    <t>灭四害药物经费</t>
  </si>
  <si>
    <t>离休医疗费</t>
  </si>
  <si>
    <t>工伤保险兜底</t>
  </si>
  <si>
    <t>优抚医疗补助</t>
  </si>
  <si>
    <t>职工医疗互助专项资金</t>
  </si>
  <si>
    <t>农村生活垃圾治理</t>
  </si>
  <si>
    <t>建筑业税收奖励</t>
  </si>
  <si>
    <t>“一企一策”备忘录奖励</t>
  </si>
  <si>
    <t xml:space="preserve">   三产专项资金（旅游发展基金）</t>
  </si>
  <si>
    <t xml:space="preserve">   二产业发展专项资金</t>
  </si>
  <si>
    <t>实时洪水预报系统工程完善及维护费</t>
  </si>
  <si>
    <t>农业产品安全检测及综合执法运行经费</t>
  </si>
  <si>
    <t>红火蚁防控</t>
  </si>
  <si>
    <t>农业气象灾害预警系统维护经费</t>
  </si>
  <si>
    <t>人工增雨作业经费</t>
  </si>
  <si>
    <t>气象能力提升建设项目</t>
  </si>
  <si>
    <t>烟叶回利</t>
  </si>
  <si>
    <t>农村一事一议配套资金</t>
  </si>
  <si>
    <t>地震应急救援、救灾演练资金</t>
  </si>
  <si>
    <t>地震预警通信增值服务费</t>
  </si>
  <si>
    <t>应急指挥中心前期建设资金</t>
  </si>
  <si>
    <t>永安鼎峰创业投资合伙企业（有限合伙）资本金</t>
  </si>
  <si>
    <t>财力返还（“源配货”网络货运平台奖励）</t>
  </si>
  <si>
    <t>中国重汽集团海西汽车有限公司专项扶持资金</t>
  </si>
  <si>
    <t>石墨发展业务费（石墨产业推动工作经费）</t>
  </si>
  <si>
    <t>煤炭去产能配套奖补资金</t>
  </si>
  <si>
    <t>外经贸企业转型升级资金（出口退税奖励）</t>
  </si>
  <si>
    <t>招商引资经费</t>
  </si>
  <si>
    <t>地质灾害预防</t>
  </si>
  <si>
    <t>城市教育附加</t>
  </si>
  <si>
    <t>二、2020年市本级列收列支专项（结转下年支出）</t>
  </si>
  <si>
    <t>1、城市教育附加</t>
  </si>
  <si>
    <t>2、残疾人保障金</t>
  </si>
  <si>
    <t>3、社会抚养费支出</t>
  </si>
  <si>
    <t>三、上级专项指标（结转下年支出）</t>
  </si>
  <si>
    <t>1、2019年结转转移支付专项</t>
  </si>
  <si>
    <t>2、2019财力性转移支付（专项）</t>
  </si>
  <si>
    <t>3、2020年结转转移支付专项</t>
  </si>
  <si>
    <t>4、2020财力性转移支付（专项）</t>
  </si>
  <si>
    <t>合           计</t>
  </si>
  <si>
    <t>附表十五</t>
  </si>
  <si>
    <t>2020年预备费支出明细</t>
  </si>
  <si>
    <t>文号</t>
  </si>
  <si>
    <t>单位</t>
  </si>
  <si>
    <t>市长批示件</t>
  </si>
  <si>
    <t>国家统计局永安调查队</t>
  </si>
  <si>
    <t>关于申请住户调查样本轮换工作经费的请示（市长批办件）</t>
  </si>
  <si>
    <t>永安市统计局</t>
  </si>
  <si>
    <t>关于申请补助全国第七次人口普查省级专项试点工作经费的请示（市长批示件）</t>
  </si>
  <si>
    <t>永安市工业和信息化局</t>
  </si>
  <si>
    <t>高成长企业供热蒸汽增量、用电等项目奖励</t>
  </si>
  <si>
    <t>永财反馈【2020】60号</t>
  </si>
  <si>
    <t>中共永安市委政法委员会</t>
  </si>
  <si>
    <t>关于申请拨付诉非联动工作经费的请示（市长批示件）</t>
  </si>
  <si>
    <t>市委政法委《关于扫黑除恶专案罚没回拨款分配的函》</t>
  </si>
  <si>
    <t>刑事案件罚没收入回拨款</t>
  </si>
  <si>
    <t>永财反馈【2020】78号</t>
  </si>
  <si>
    <t>中共永安市委宣传部</t>
  </si>
  <si>
    <t>关于拨付原新华书店改制前24名事业单位退休人员补发2019年过节费的请示（市长批示件）</t>
  </si>
  <si>
    <t>扫黑除恶专案罚没款返还</t>
  </si>
  <si>
    <t>永安市公安局</t>
  </si>
  <si>
    <t>永安市农村信用合作联社</t>
  </si>
  <si>
    <t>关于2018、2019年度永安市农村信用合作联社高管层缴纳个人所得税给予返还的请示</t>
  </si>
  <si>
    <t>专题会议纪要【2020】32号</t>
  </si>
  <si>
    <t>永安市发展和改革局</t>
  </si>
  <si>
    <t>福建宏冠化工股份有限公司挂牌奖励金</t>
  </si>
  <si>
    <t>市长批示件、永财反馈【2020】20号</t>
  </si>
  <si>
    <t>中共永安市委党校</t>
  </si>
  <si>
    <t>市委党校教学综合楼修缮项目经费</t>
  </si>
  <si>
    <t>永财反馈【2020】16号市长批示件</t>
  </si>
  <si>
    <t>永安市林业局</t>
  </si>
  <si>
    <t>国庆安保加班补助</t>
  </si>
  <si>
    <t>市长批示件、永财反馈【2020】38号</t>
  </si>
  <si>
    <t>永安市融媒体中心</t>
  </si>
  <si>
    <t>消防系统技改经费补助</t>
  </si>
  <si>
    <t>永粮［2020］5号（市长批示件）</t>
  </si>
  <si>
    <t>冻肉储备费用</t>
  </si>
  <si>
    <t>中共永安市第十三届委员会会议纪要［2020］10号</t>
  </si>
  <si>
    <t>打击治理电信网络新型违法犯罪专项</t>
  </si>
  <si>
    <t>永财反馈【2019】117、市长批示</t>
  </si>
  <si>
    <t>永安市尼葛林业高新技术产业开发区管委会</t>
  </si>
  <si>
    <t>三明市联永峰工艺玻璃有限公司工业厂房出让交易税费奖励</t>
  </si>
  <si>
    <r>
      <rPr>
        <sz val="11.5"/>
        <rFont val="宋体"/>
        <charset val="134"/>
      </rPr>
      <t>永委[2020]18号</t>
    </r>
    <r>
      <rPr>
        <sz val="11"/>
        <color indexed="63"/>
        <rFont val="宋体"/>
        <charset val="134"/>
      </rPr>
      <t> </t>
    </r>
  </si>
  <si>
    <t>相关单位</t>
  </si>
  <si>
    <t>2019年度“五比五晒”竞赛活动先进个人奖励</t>
  </si>
  <si>
    <t>信访局</t>
  </si>
  <si>
    <t>升级视频网络系统专项经费</t>
  </si>
  <si>
    <t>市纪委</t>
  </si>
  <si>
    <t>罚没回拨款</t>
  </si>
  <si>
    <t>组织部</t>
  </si>
  <si>
    <t>“智慧星光”舆情收集系统</t>
  </si>
  <si>
    <t>公安局</t>
  </si>
  <si>
    <t>“e政务”自助设备专项经费</t>
  </si>
  <si>
    <t>第七次人口普查户口整顿专项经费</t>
  </si>
  <si>
    <t>消防队</t>
  </si>
  <si>
    <t>看守所</t>
  </si>
  <si>
    <t>消除执勤隐患经费</t>
  </si>
  <si>
    <t>永卫[2019]138号</t>
  </si>
  <si>
    <t>疾控中心</t>
  </si>
  <si>
    <t>危险化学品处置经费</t>
  </si>
  <si>
    <t>市政府专题会议纪要[2020]72号</t>
  </si>
  <si>
    <t>住建局</t>
  </si>
  <si>
    <t>“十四五”城乡基础设施建设专项规划编制费用</t>
  </si>
  <si>
    <t>生态环境保护局</t>
  </si>
  <si>
    <t>环保员经费</t>
  </si>
  <si>
    <t>常务会议纪要第七次</t>
  </si>
  <si>
    <t>自然资源局</t>
  </si>
  <si>
    <t>城市地质调查项目配套资金</t>
  </si>
  <si>
    <t>附表十六</t>
  </si>
  <si>
    <t>2020年度本级一般公共预算基本支出经济分类决算表</t>
  </si>
  <si>
    <t>项   目</t>
  </si>
  <si>
    <t>决算数（试编）</t>
  </si>
  <si>
    <t>决算数为预算数的%</t>
  </si>
  <si>
    <t>合  计</t>
  </si>
  <si>
    <t>一、机关工资福利支出</t>
  </si>
  <si>
    <t>工资奖金津补贴</t>
  </si>
  <si>
    <t>社会保障缴费</t>
  </si>
  <si>
    <t>住房公积金</t>
  </si>
  <si>
    <t>其他工资福利支出</t>
  </si>
  <si>
    <t>二、机关商品和服务支出</t>
  </si>
  <si>
    <t>办公经费</t>
  </si>
  <si>
    <t>会议费</t>
  </si>
  <si>
    <t>培训费</t>
  </si>
  <si>
    <t>专用材料购置费</t>
  </si>
  <si>
    <t>委托业务费</t>
  </si>
  <si>
    <t>公务接待费</t>
  </si>
  <si>
    <t>因公出国（境）费用</t>
  </si>
  <si>
    <t>公务用车运行维护费</t>
  </si>
  <si>
    <t>维修（护）费</t>
  </si>
  <si>
    <t>其他商品和服务支出</t>
  </si>
  <si>
    <t>三、机关资本性支出（一）</t>
  </si>
  <si>
    <t>房屋建筑物购建</t>
  </si>
  <si>
    <t>基础设施建设</t>
  </si>
  <si>
    <t>公务用车购置</t>
  </si>
  <si>
    <t>土地征迁补偿和安置支出</t>
  </si>
  <si>
    <t>设备购置</t>
  </si>
  <si>
    <t>大型修缮</t>
  </si>
  <si>
    <t>其他资本性支出</t>
  </si>
  <si>
    <t>四、机关资本性支出（二）</t>
  </si>
  <si>
    <t>五、对事业单位经常性补助</t>
  </si>
  <si>
    <t>工资福利支出</t>
  </si>
  <si>
    <t>商品和服务支出</t>
  </si>
  <si>
    <t>其他对事业单位补助</t>
  </si>
  <si>
    <t>六、对事业单位资本性补助</t>
  </si>
  <si>
    <t>资本性支出（一）</t>
  </si>
  <si>
    <t>资本性支出（二）</t>
  </si>
  <si>
    <t>七、对企业补助</t>
  </si>
  <si>
    <t>费用补贴</t>
  </si>
  <si>
    <t>利息补贴</t>
  </si>
  <si>
    <t>其他对企业补助</t>
  </si>
  <si>
    <t>八、对企业资本性支出</t>
  </si>
  <si>
    <t>对企业资本性支出（一）</t>
  </si>
  <si>
    <t>对企业资本性支出（二）</t>
  </si>
  <si>
    <t>九、对个人和家庭的补助</t>
  </si>
  <si>
    <t>社会福利和救助</t>
  </si>
  <si>
    <t>助学金</t>
  </si>
  <si>
    <t>个人农业生产补贴</t>
  </si>
  <si>
    <t>离退休费</t>
  </si>
  <si>
    <t>其他对个人和家庭补助</t>
  </si>
  <si>
    <t>十、对社会保障基金补助</t>
  </si>
  <si>
    <t>对社会保险基金补助</t>
  </si>
  <si>
    <t>补充全国社会保障基金</t>
  </si>
  <si>
    <t>十一、债务利息及费用支出</t>
  </si>
  <si>
    <t>国内债务付息</t>
  </si>
  <si>
    <t>国外债务付息</t>
  </si>
  <si>
    <t>国内债务发行费用</t>
  </si>
  <si>
    <t>国外债务发行费用</t>
  </si>
  <si>
    <t>十二、债务还本支出</t>
  </si>
  <si>
    <t>国内债务还本</t>
  </si>
  <si>
    <t>国外债务还本</t>
  </si>
  <si>
    <t>十三、转移性支出</t>
  </si>
  <si>
    <t>上下级政府间转移性支出</t>
  </si>
  <si>
    <t>债务转贷</t>
  </si>
  <si>
    <t>调出资金</t>
  </si>
  <si>
    <t>十四、预备费及预留</t>
  </si>
  <si>
    <t>预留</t>
  </si>
  <si>
    <t>十五、其他支出</t>
  </si>
  <si>
    <t>赠与</t>
  </si>
  <si>
    <t>国家赔偿费用支出</t>
  </si>
  <si>
    <t>对民间非营利组织和群众性自治组织补贴</t>
  </si>
  <si>
    <t>备注：2017年决算仍按照旧版经济分类科目公开，2018年以后决算按照新版经济分类科目公开。</t>
  </si>
  <si>
    <t>附表十七</t>
  </si>
  <si>
    <t>2020年度本级一般公共预算对下税收返还和转移支付决算表</t>
  </si>
  <si>
    <t>小计</t>
  </si>
  <si>
    <t>××地区</t>
  </si>
  <si>
    <t>………</t>
  </si>
  <si>
    <t>一、返还性支出</t>
  </si>
  <si>
    <t>0</t>
  </si>
  <si>
    <t>1.增值税和消费税税收返还支出</t>
  </si>
  <si>
    <t>2.所得税基数返还支出</t>
  </si>
  <si>
    <t>3.成品油税费改革税收返还支出</t>
  </si>
  <si>
    <t>4.其他税收返还支出</t>
  </si>
  <si>
    <t>二、一般性转移支付</t>
  </si>
  <si>
    <t>1.体制补助支出</t>
  </si>
  <si>
    <t>2.均衡性转移支付支出</t>
  </si>
  <si>
    <t>3.老少边穷转移支付支出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</si>
  <si>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</si>
  <si>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</si>
  <si>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</si>
  <si>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</si>
  <si>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</si>
  <si>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</si>
  <si>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</si>
  <si>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11.农村综合改革等转移支付支出</t>
  </si>
  <si>
    <t>12.产粮（油）大县奖励资金支出</t>
  </si>
  <si>
    <t>13.重点生态功能区转移支付支出</t>
  </si>
  <si>
    <t>14.固定数额补助支出</t>
  </si>
  <si>
    <t>15.其他一般性转移支付支出</t>
  </si>
  <si>
    <t>三、专项转移支付</t>
  </si>
  <si>
    <t>1.一般公共服务支出</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</si>
  <si>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</si>
  <si>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</si>
  <si>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</si>
  <si>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</si>
  <si>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</si>
  <si>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</si>
  <si>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</si>
  <si>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</si>
  <si>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</si>
  <si>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</si>
  <si>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</si>
  <si>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</si>
  <si>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</si>
  <si>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</si>
  <si>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</si>
  <si>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</si>
  <si>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18.其他支出</t>
  </si>
  <si>
    <t>19.债务付息支出</t>
  </si>
  <si>
    <t>备注：本年度乡镇支出已统计在全市支出范围内，为此未有一般公共预算对下税收返还和转移支付决算数据。</t>
  </si>
  <si>
    <t>附表十八</t>
  </si>
  <si>
    <t>2020年度政府一般债务余额和限额情况表</t>
  </si>
  <si>
    <t>政府债务余额</t>
  </si>
  <si>
    <t>1. 2019年末一般债务余额</t>
  </si>
  <si>
    <t>2. 2020年新增一般债务额</t>
  </si>
  <si>
    <t>3. 2020年偿还一般债务本金</t>
  </si>
  <si>
    <t>4. 2020年末一般债务余额</t>
  </si>
  <si>
    <t>政府债务限额</t>
  </si>
  <si>
    <t>1．2019年一般债务限额</t>
  </si>
  <si>
    <t>2．2020年新增一般债务限额</t>
  </si>
  <si>
    <t>3．2020年一般债务限额</t>
  </si>
  <si>
    <t>备注：在公开年度政府预算时，公开上年末债务余额和限额情况；在本级人大常委会通过本级预算调整方案（增加债务限额）后，公开本级债务限额情况；在公开年度政府决算时，公开本年债务余额和限额情况。</t>
  </si>
  <si>
    <t>附表十九</t>
  </si>
  <si>
    <t>2020年度本级政府性基金对下转移支付决算表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</si>
  <si>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</si>
  <si>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</si>
  <si>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</si>
  <si>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</si>
  <si>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</si>
  <si>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</si>
  <si>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</si>
  <si>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</si>
  <si>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</si>
  <si>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</si>
  <si>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</si>
  <si>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支出小计</t>
  </si>
  <si>
    <t>备注：本年度乡镇支出已统计在全市支出范围内，为此未有政府性基金对下税收返还和转移支付决算数据。</t>
  </si>
  <si>
    <t>附表二十</t>
  </si>
  <si>
    <t>2020年度政府专项债务余额和限额情况表</t>
  </si>
  <si>
    <t>1. 2019年末专项债务余额</t>
  </si>
  <si>
    <t>2. 2020年新增专项债务额</t>
  </si>
  <si>
    <t>3. 2020年偿还专项债务本金</t>
  </si>
  <si>
    <t>4. 2020年末专项债务余额</t>
  </si>
  <si>
    <t>1．2019年专项债务限额</t>
  </si>
  <si>
    <t>2．2020年新增专项债务限额</t>
  </si>
  <si>
    <t>3．2020年专项债务限额</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</si>
</sst>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0_);[Red]\(#,##0\)"/>
    <numFmt numFmtId="178" formatCode="0_ "/>
    <numFmt numFmtId="179" formatCode="0_);[Red]\(0\)"/>
  </numFmts>
  <fonts count="54">
    <font>
      <sz val="12"/>
      <name val="宋体"/>
      <charset val="134"/>
    </font>
    <font>
      <b/>
      <sz val="12"/>
      <name val="宋体"/>
      <charset val="134"/>
    </font>
    <font>
      <sz val="16"/>
      <color indexed="8"/>
      <name val="方正小标宋_GBK"/>
      <charset val="134"/>
    </font>
    <font>
      <sz val="11"/>
      <name val="宋体"/>
      <charset val="134"/>
    </font>
    <font>
      <sz val="11"/>
      <color indexed="8"/>
      <name val="Arial"/>
      <charset val="0"/>
    </font>
    <font>
      <sz val="11"/>
      <color indexed="8"/>
      <name val="宋体"/>
      <charset val="134"/>
    </font>
    <font>
      <b/>
      <sz val="11"/>
      <color indexed="8"/>
      <name val="宋体"/>
      <charset val="134"/>
    </font>
    <font>
      <sz val="11"/>
      <name val="华文楷体"/>
      <charset val="134"/>
    </font>
    <font>
      <sz val="16"/>
      <name val="方正小标宋_GBK"/>
      <charset val="134"/>
    </font>
    <font>
      <sz val="12"/>
      <name val="华文楷体"/>
      <charset val="134"/>
    </font>
    <font>
      <sz val="11"/>
      <name val="楷体"/>
      <charset val="134"/>
    </font>
    <font>
      <b/>
      <sz val="11"/>
      <name val="宋体"/>
      <charset val="134"/>
    </font>
    <font>
      <sz val="10"/>
      <name val="宋体"/>
      <charset val="134"/>
    </font>
    <font>
      <sz val="11"/>
      <color theme="1"/>
      <name val="宋体"/>
      <charset val="134"/>
      <scheme val="minor"/>
    </font>
    <font>
      <b/>
      <sz val="24"/>
      <name val="宋体"/>
      <charset val="134"/>
    </font>
    <font>
      <sz val="11.5"/>
      <color theme="1"/>
      <name val="宋体"/>
      <charset val="134"/>
      <scheme val="minor"/>
    </font>
    <font>
      <b/>
      <sz val="11.5"/>
      <name val="宋体"/>
      <charset val="134"/>
    </font>
    <font>
      <b/>
      <sz val="12"/>
      <color theme="1"/>
      <name val="宋体"/>
      <charset val="134"/>
      <scheme val="minor"/>
    </font>
    <font>
      <b/>
      <sz val="16"/>
      <name val="宋体"/>
      <charset val="134"/>
    </font>
    <font>
      <sz val="11.5"/>
      <name val="宋体"/>
      <charset val="134"/>
    </font>
    <font>
      <b/>
      <sz val="11"/>
      <color theme="1"/>
      <name val="宋体"/>
      <charset val="134"/>
      <scheme val="minor"/>
    </font>
    <font>
      <b/>
      <sz val="16"/>
      <color indexed="8"/>
      <name val="宋体"/>
      <charset val="134"/>
    </font>
    <font>
      <sz val="11"/>
      <color indexed="8"/>
      <name val="仿宋_GB2312"/>
      <charset val="134"/>
    </font>
    <font>
      <b/>
      <sz val="10"/>
      <name val="宋体"/>
      <charset val="134"/>
    </font>
    <font>
      <sz val="10"/>
      <color indexed="8"/>
      <name val="SimSun"/>
      <charset val="134"/>
    </font>
    <font>
      <sz val="12"/>
      <color rgb="FFFF0000"/>
      <name val="宋体"/>
      <charset val="134"/>
    </font>
    <font>
      <sz val="28"/>
      <name val="宋体"/>
      <charset val="134"/>
    </font>
    <font>
      <sz val="14"/>
      <name val="宋体"/>
      <charset val="134"/>
    </font>
    <font>
      <b/>
      <sz val="22"/>
      <name val="宋体"/>
      <charset val="134"/>
    </font>
    <font>
      <b/>
      <sz val="14"/>
      <name val="宋体"/>
      <charset val="134"/>
    </font>
    <font>
      <sz val="16"/>
      <name val="宋体"/>
      <charset val="134"/>
    </font>
    <font>
      <sz val="15"/>
      <name val="宋体"/>
      <charset val="134"/>
    </font>
    <font>
      <b/>
      <sz val="15"/>
      <name val="宋体"/>
      <charset val="134"/>
    </font>
    <font>
      <sz val="11"/>
      <color theme="0"/>
      <name val="宋体"/>
      <charset val="134"/>
      <scheme val="minor"/>
    </font>
    <font>
      <b/>
      <sz val="18"/>
      <color theme="3"/>
      <name val="宋体"/>
      <charset val="134"/>
      <scheme val="major"/>
    </font>
    <font>
      <sz val="11"/>
      <color rgb="FF3F3F76"/>
      <name val="宋体"/>
      <charset val="134"/>
      <scheme val="minor"/>
    </font>
    <font>
      <b/>
      <sz val="13"/>
      <color theme="3"/>
      <name val="宋体"/>
      <charset val="134"/>
      <scheme val="minor"/>
    </font>
    <font>
      <u/>
      <sz val="11"/>
      <color rgb="FF800080"/>
      <name val="宋体"/>
      <charset val="134"/>
      <scheme val="minor"/>
    </font>
    <font>
      <sz val="11"/>
      <color indexed="8"/>
      <name val="Tahoma"/>
      <charset val="134"/>
    </font>
    <font>
      <b/>
      <sz val="11"/>
      <color rgb="FF3F3F3F"/>
      <name val="宋体"/>
      <charset val="134"/>
      <scheme val="minor"/>
    </font>
    <font>
      <sz val="11"/>
      <color rgb="FFFF0000"/>
      <name val="宋体"/>
      <charset val="134"/>
      <scheme val="minor"/>
    </font>
    <font>
      <sz val="11"/>
      <color rgb="FF9C0006"/>
      <name val="宋体"/>
      <charset val="134"/>
      <scheme val="minor"/>
    </font>
    <font>
      <u/>
      <sz val="11"/>
      <color rgb="FF0000FF"/>
      <name val="宋体"/>
      <charset val="134"/>
      <scheme val="minor"/>
    </font>
    <font>
      <b/>
      <sz val="11"/>
      <color theme="3"/>
      <name val="宋体"/>
      <charset val="134"/>
      <scheme val="minor"/>
    </font>
    <font>
      <i/>
      <sz val="11"/>
      <color rgb="FF7F7F7F"/>
      <name val="宋体"/>
      <charset val="134"/>
      <scheme val="minor"/>
    </font>
    <font>
      <b/>
      <sz val="15"/>
      <color theme="3"/>
      <name val="宋体"/>
      <charset val="134"/>
      <scheme val="minor"/>
    </font>
    <font>
      <sz val="9"/>
      <color indexed="8"/>
      <name val="宋体"/>
      <charset val="134"/>
    </font>
    <font>
      <sz val="10"/>
      <name val="Arial"/>
      <charset val="0"/>
    </font>
    <font>
      <sz val="11"/>
      <color rgb="FF9C6500"/>
      <name val="宋体"/>
      <charset val="134"/>
      <scheme val="minor"/>
    </font>
    <font>
      <b/>
      <sz val="11"/>
      <color rgb="FFFA7D00"/>
      <name val="宋体"/>
      <charset val="134"/>
      <scheme val="minor"/>
    </font>
    <font>
      <sz val="11"/>
      <color rgb="FF006100"/>
      <name val="宋体"/>
      <charset val="134"/>
      <scheme val="minor"/>
    </font>
    <font>
      <b/>
      <sz val="11"/>
      <color theme="0"/>
      <name val="宋体"/>
      <charset val="134"/>
      <scheme val="minor"/>
    </font>
    <font>
      <sz val="11"/>
      <color rgb="FFFA7D00"/>
      <name val="宋体"/>
      <charset val="134"/>
      <scheme val="minor"/>
    </font>
    <font>
      <sz val="11"/>
      <color indexed="63"/>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5" tint="0.799981688894314"/>
        <bgColor indexed="64"/>
      </patternFill>
    </fill>
    <fill>
      <patternFill patternType="solid">
        <fgColor theme="6"/>
        <bgColor indexed="64"/>
      </patternFill>
    </fill>
    <fill>
      <patternFill patternType="solid">
        <fgColor theme="4"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pplyProtection="0"/>
    <xf numFmtId="42" fontId="0" fillId="0" borderId="0" applyFont="0" applyFill="0" applyBorder="0" applyAlignment="0" applyProtection="0"/>
    <xf numFmtId="0" fontId="13" fillId="17" borderId="0" applyNumberFormat="0" applyBorder="0" applyAlignment="0" applyProtection="0">
      <alignment vertical="center"/>
    </xf>
    <xf numFmtId="0" fontId="35" fillId="14" borderId="10"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3" fillId="8" borderId="0" applyNumberFormat="0" applyBorder="0" applyAlignment="0" applyProtection="0">
      <alignment vertical="center"/>
    </xf>
    <xf numFmtId="0" fontId="41" fillId="21" borderId="0" applyNumberFormat="0" applyBorder="0" applyAlignment="0" applyProtection="0">
      <alignment vertical="center"/>
    </xf>
    <xf numFmtId="43" fontId="0" fillId="0" borderId="0" applyFont="0" applyFill="0" applyBorder="0" applyAlignment="0" applyProtection="0"/>
    <xf numFmtId="0" fontId="33" fillId="22"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xf numFmtId="0" fontId="37" fillId="0" borderId="0" applyNumberFormat="0" applyFill="0" applyBorder="0" applyAlignment="0" applyProtection="0">
      <alignment vertical="center"/>
    </xf>
    <xf numFmtId="0" fontId="0" fillId="7" borderId="9" applyNumberFormat="0" applyFont="0" applyAlignment="0" applyProtection="0">
      <alignment vertical="center"/>
    </xf>
    <xf numFmtId="0" fontId="33" fillId="27" borderId="0" applyNumberFormat="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ill="0" applyBorder="0" applyAlignment="0" applyProtection="0">
      <alignment vertical="center"/>
    </xf>
    <xf numFmtId="43"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4" applyNumberFormat="0" applyFill="0" applyAlignment="0" applyProtection="0">
      <alignment vertical="center"/>
    </xf>
    <xf numFmtId="0" fontId="47" fillId="0" borderId="0">
      <alignment vertical="center"/>
    </xf>
    <xf numFmtId="0" fontId="36" fillId="0" borderId="11" applyNumberFormat="0" applyFill="0" applyAlignment="0" applyProtection="0">
      <alignment vertical="center"/>
    </xf>
    <xf numFmtId="0" fontId="33" fillId="16" borderId="0" applyNumberFormat="0" applyBorder="0" applyAlignment="0" applyProtection="0">
      <alignment vertical="center"/>
    </xf>
    <xf numFmtId="0" fontId="43" fillId="0" borderId="13" applyNumberFormat="0" applyFill="0" applyAlignment="0" applyProtection="0">
      <alignment vertical="center"/>
    </xf>
    <xf numFmtId="0" fontId="33" fillId="12" borderId="0" applyNumberFormat="0" applyBorder="0" applyAlignment="0" applyProtection="0">
      <alignment vertical="center"/>
    </xf>
    <xf numFmtId="0" fontId="39" fillId="20" borderId="12" applyNumberFormat="0" applyAlignment="0" applyProtection="0">
      <alignment vertical="center"/>
    </xf>
    <xf numFmtId="0" fontId="49" fillId="20" borderId="10" applyNumberFormat="0" applyAlignment="0" applyProtection="0">
      <alignment vertical="center"/>
    </xf>
    <xf numFmtId="0" fontId="51" fillId="31" borderId="15" applyNumberFormat="0" applyAlignment="0" applyProtection="0">
      <alignment vertical="center"/>
    </xf>
    <xf numFmtId="0" fontId="13" fillId="11" borderId="0" applyNumberFormat="0" applyBorder="0" applyAlignment="0" applyProtection="0">
      <alignment vertical="center"/>
    </xf>
    <xf numFmtId="0" fontId="33" fillId="26" borderId="0" applyNumberFormat="0" applyBorder="0" applyAlignment="0" applyProtection="0">
      <alignment vertical="center"/>
    </xf>
    <xf numFmtId="0" fontId="52" fillId="0" borderId="16" applyNumberFormat="0" applyFill="0" applyAlignment="0" applyProtection="0">
      <alignment vertical="center"/>
    </xf>
    <xf numFmtId="0" fontId="20" fillId="0" borderId="17" applyNumberFormat="0" applyFill="0" applyAlignment="0" applyProtection="0">
      <alignment vertical="center"/>
    </xf>
    <xf numFmtId="0" fontId="50" fillId="30" borderId="0" applyNumberFormat="0" applyBorder="0" applyAlignment="0" applyProtection="0">
      <alignment vertical="center"/>
    </xf>
    <xf numFmtId="0" fontId="48" fillId="29" borderId="0" applyNumberFormat="0" applyBorder="0" applyAlignment="0" applyProtection="0">
      <alignment vertical="center"/>
    </xf>
    <xf numFmtId="0" fontId="13" fillId="24" borderId="0" applyNumberFormat="0" applyBorder="0" applyAlignment="0" applyProtection="0">
      <alignment vertical="center"/>
    </xf>
    <xf numFmtId="0" fontId="33" fillId="13" borderId="0" applyNumberFormat="0" applyBorder="0" applyAlignment="0" applyProtection="0">
      <alignment vertical="center"/>
    </xf>
    <xf numFmtId="0" fontId="0" fillId="0" borderId="0">
      <alignment vertical="center"/>
    </xf>
    <xf numFmtId="0" fontId="13" fillId="23" borderId="0" applyNumberFormat="0" applyBorder="0" applyAlignment="0" applyProtection="0">
      <alignment vertical="center"/>
    </xf>
    <xf numFmtId="0" fontId="13" fillId="34" borderId="0" applyNumberFormat="0" applyBorder="0" applyAlignment="0" applyProtection="0">
      <alignment vertical="center"/>
    </xf>
    <xf numFmtId="0" fontId="13" fillId="32" borderId="0" applyNumberFormat="0" applyBorder="0" applyAlignment="0" applyProtection="0">
      <alignment vertical="center"/>
    </xf>
    <xf numFmtId="0" fontId="13" fillId="10" borderId="0" applyNumberFormat="0" applyBorder="0" applyAlignment="0" applyProtection="0">
      <alignment vertical="center"/>
    </xf>
    <xf numFmtId="0" fontId="33" fillId="33" borderId="0" applyNumberFormat="0" applyBorder="0" applyAlignment="0" applyProtection="0">
      <alignment vertical="center"/>
    </xf>
    <xf numFmtId="0" fontId="33" fillId="9" borderId="0" applyNumberFormat="0" applyBorder="0" applyAlignment="0" applyProtection="0">
      <alignment vertical="center"/>
    </xf>
    <xf numFmtId="0" fontId="13" fillId="6" borderId="0" applyNumberFormat="0" applyBorder="0" applyAlignment="0" applyProtection="0">
      <alignment vertical="center"/>
    </xf>
    <xf numFmtId="0" fontId="13" fillId="19" borderId="0" applyNumberFormat="0" applyBorder="0" applyAlignment="0" applyProtection="0">
      <alignment vertical="center"/>
    </xf>
    <xf numFmtId="0" fontId="33" fillId="5"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33" fillId="4" borderId="0" applyNumberFormat="0" applyBorder="0" applyAlignment="0" applyProtection="0">
      <alignment vertical="center"/>
    </xf>
    <xf numFmtId="0" fontId="33" fillId="18" borderId="0" applyNumberFormat="0" applyBorder="0" applyAlignment="0" applyProtection="0">
      <alignment vertical="center"/>
    </xf>
    <xf numFmtId="0" fontId="13" fillId="25" borderId="0" applyNumberFormat="0" applyBorder="0" applyAlignment="0" applyProtection="0">
      <alignment vertical="center"/>
    </xf>
    <xf numFmtId="0" fontId="33" fillId="28" borderId="0" applyNumberFormat="0" applyBorder="0" applyAlignment="0" applyProtection="0">
      <alignment vertical="center"/>
    </xf>
    <xf numFmtId="0" fontId="13" fillId="0" borderId="0">
      <alignment vertical="center"/>
    </xf>
    <xf numFmtId="0" fontId="0" fillId="0" borderId="0" applyProtection="0">
      <alignment vertical="center"/>
    </xf>
    <xf numFmtId="0" fontId="0" fillId="0" borderId="0"/>
    <xf numFmtId="0" fontId="46" fillId="0" borderId="0">
      <alignment vertical="center"/>
    </xf>
    <xf numFmtId="0" fontId="38" fillId="0" borderId="0">
      <alignment vertical="center"/>
    </xf>
    <xf numFmtId="0" fontId="0" fillId="0" borderId="0">
      <alignment vertical="center"/>
    </xf>
    <xf numFmtId="0" fontId="5" fillId="0" borderId="0">
      <alignment vertical="center"/>
    </xf>
  </cellStyleXfs>
  <cellXfs count="292">
    <xf numFmtId="0" fontId="0" fillId="0" borderId="0" xfId="0" applyProtection="1"/>
    <xf numFmtId="0" fontId="1" fillId="0" borderId="0" xfId="48" applyFont="1" applyAlignment="1"/>
    <xf numFmtId="0" fontId="0" fillId="0" borderId="0" xfId="48" applyAlignment="1"/>
    <xf numFmtId="0" fontId="2" fillId="0" borderId="0" xfId="48" applyFont="1" applyAlignment="1">
      <alignment horizontal="center" vertical="center"/>
    </xf>
    <xf numFmtId="0" fontId="3" fillId="0" borderId="0" xfId="48" applyFont="1" applyAlignment="1"/>
    <xf numFmtId="0" fontId="4" fillId="0" borderId="0" xfId="48" applyFont="1" applyAlignment="1">
      <alignment horizontal="left" vertical="center"/>
    </xf>
    <xf numFmtId="0" fontId="5" fillId="0" borderId="0" xfId="48" applyFont="1" applyBorder="1" applyAlignment="1">
      <alignment horizontal="right" vertical="center"/>
    </xf>
    <xf numFmtId="0" fontId="6"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5" fillId="0" borderId="1" xfId="0" applyFont="1" applyFill="1" applyBorder="1" applyAlignment="1" applyProtection="1">
      <alignment vertical="center" wrapText="1"/>
    </xf>
    <xf numFmtId="0" fontId="3" fillId="0" borderId="1" xfId="0" applyFont="1" applyFill="1" applyBorder="1" applyAlignment="1" applyProtection="1"/>
    <xf numFmtId="0" fontId="7" fillId="0" borderId="0" xfId="48" applyFont="1" applyAlignment="1">
      <alignment horizontal="left" vertical="center" wrapText="1"/>
    </xf>
    <xf numFmtId="0" fontId="0" fillId="0" borderId="0" xfId="58">
      <alignment vertical="center"/>
    </xf>
    <xf numFmtId="0" fontId="0" fillId="0" borderId="0" xfId="58" applyAlignment="1">
      <alignment vertical="center"/>
    </xf>
    <xf numFmtId="0" fontId="1" fillId="0" borderId="0" xfId="58" applyFont="1">
      <alignment vertical="center"/>
    </xf>
    <xf numFmtId="0" fontId="8" fillId="0" borderId="0" xfId="58" applyFont="1" applyAlignment="1">
      <alignment horizontal="center" vertical="center"/>
    </xf>
    <xf numFmtId="0" fontId="0" fillId="0" borderId="0" xfId="58" applyFont="1" applyAlignment="1">
      <alignment horizontal="center" vertical="center"/>
    </xf>
    <xf numFmtId="0" fontId="0" fillId="0" borderId="0" xfId="58" applyAlignment="1">
      <alignment horizontal="center" vertical="center"/>
    </xf>
    <xf numFmtId="0" fontId="0" fillId="0" borderId="1" xfId="58" applyBorder="1" applyAlignment="1">
      <alignment horizontal="center" vertical="center" wrapText="1"/>
    </xf>
    <xf numFmtId="0" fontId="0" fillId="0" borderId="1" xfId="58" applyFont="1" applyBorder="1" applyAlignment="1">
      <alignment horizontal="center" vertical="center" wrapText="1"/>
    </xf>
    <xf numFmtId="0" fontId="5" fillId="0" borderId="1" xfId="59" applyFont="1" applyBorder="1" applyAlignment="1">
      <alignment vertical="center"/>
    </xf>
    <xf numFmtId="49" fontId="5" fillId="0" borderId="1" xfId="59" applyNumberFormat="1" applyFont="1" applyFill="1" applyBorder="1" applyAlignment="1">
      <alignment vertical="center"/>
    </xf>
    <xf numFmtId="0" fontId="6" fillId="0" borderId="1" xfId="59" applyFont="1" applyBorder="1" applyAlignment="1">
      <alignment horizontal="center" vertical="center"/>
    </xf>
    <xf numFmtId="0" fontId="9" fillId="0" borderId="2" xfId="58" applyFont="1" applyBorder="1" applyAlignment="1">
      <alignment horizontal="left" vertical="center" wrapText="1"/>
    </xf>
    <xf numFmtId="0" fontId="0" fillId="0" borderId="0" xfId="58" applyFont="1" applyAlignment="1">
      <alignment horizontal="right" vertical="center"/>
    </xf>
    <xf numFmtId="0" fontId="0" fillId="0" borderId="0" xfId="58" applyAlignment="1">
      <alignment horizontal="center" vertical="center" wrapText="1"/>
    </xf>
    <xf numFmtId="0" fontId="10" fillId="0" borderId="0" xfId="48" applyFont="1" applyAlignment="1">
      <alignment horizontal="left" vertical="center" wrapText="1"/>
    </xf>
    <xf numFmtId="0" fontId="11" fillId="0" borderId="1" xfId="58" applyFont="1" applyBorder="1" applyAlignment="1">
      <alignment horizontal="center" vertical="center" wrapText="1"/>
    </xf>
    <xf numFmtId="0" fontId="11" fillId="0" borderId="1" xfId="58" applyFont="1" applyBorder="1">
      <alignment vertical="center"/>
    </xf>
    <xf numFmtId="49" fontId="3" fillId="0" borderId="1" xfId="58" applyNumberFormat="1" applyFont="1" applyFill="1" applyBorder="1">
      <alignment vertical="center"/>
    </xf>
    <xf numFmtId="0" fontId="3" fillId="0" borderId="1" xfId="58" applyFont="1" applyBorder="1" applyAlignment="1">
      <alignment horizontal="left" vertical="center" indent="1"/>
    </xf>
    <xf numFmtId="0" fontId="11" fillId="2" borderId="1" xfId="58" applyFont="1" applyFill="1" applyBorder="1">
      <alignment vertical="center"/>
    </xf>
    <xf numFmtId="0" fontId="3" fillId="2" borderId="1" xfId="58" applyFont="1" applyFill="1" applyBorder="1" applyAlignment="1">
      <alignment horizontal="left" vertical="center" indent="1"/>
    </xf>
    <xf numFmtId="0" fontId="10" fillId="0" borderId="2" xfId="58" applyFont="1" applyBorder="1" applyAlignment="1">
      <alignment horizontal="left" vertical="center" wrapText="1"/>
    </xf>
    <xf numFmtId="0" fontId="0" fillId="0" borderId="3" xfId="58" applyFont="1" applyBorder="1" applyAlignment="1">
      <alignment horizontal="right" vertical="center"/>
    </xf>
    <xf numFmtId="0" fontId="0" fillId="0" borderId="0" xfId="48" applyFill="1">
      <alignment vertical="center"/>
    </xf>
    <xf numFmtId="0" fontId="1" fillId="0" borderId="0" xfId="48" applyFont="1" applyFill="1">
      <alignment vertical="center"/>
    </xf>
    <xf numFmtId="0" fontId="8" fillId="0" borderId="0" xfId="48" applyNumberFormat="1" applyFont="1" applyFill="1" applyAlignment="1" applyProtection="1">
      <alignment horizontal="center" vertical="center" wrapText="1"/>
    </xf>
    <xf numFmtId="0" fontId="12" fillId="0" borderId="0" xfId="48" applyNumberFormat="1" applyFont="1" applyFill="1" applyAlignment="1" applyProtection="1">
      <alignment horizontal="right" vertical="center"/>
    </xf>
    <xf numFmtId="0" fontId="3" fillId="0" borderId="0" xfId="48" applyFont="1" applyFill="1" applyAlignment="1">
      <alignment horizontal="right" vertical="center"/>
    </xf>
    <xf numFmtId="0" fontId="6" fillId="0" borderId="1" xfId="56" applyFont="1" applyFill="1" applyBorder="1" applyAlignment="1">
      <alignment horizontal="center" vertical="center" wrapText="1"/>
    </xf>
    <xf numFmtId="0" fontId="11" fillId="0" borderId="1" xfId="48" applyFont="1" applyBorder="1" applyAlignment="1">
      <alignment horizontal="center" vertical="center"/>
    </xf>
    <xf numFmtId="0" fontId="11" fillId="0" borderId="1" xfId="48" applyFont="1" applyBorder="1" applyAlignment="1">
      <alignment horizontal="center" vertical="center" wrapText="1"/>
    </xf>
    <xf numFmtId="10" fontId="11" fillId="0" borderId="1" xfId="48" applyNumberFormat="1" applyFont="1" applyFill="1" applyBorder="1" applyAlignment="1">
      <alignment horizontal="center" vertical="center" wrapText="1"/>
    </xf>
    <xf numFmtId="49" fontId="11" fillId="0" borderId="1" xfId="21" applyNumberFormat="1" applyFont="1" applyBorder="1" applyAlignment="1">
      <alignment horizontal="left" vertical="center" wrapText="1"/>
    </xf>
    <xf numFmtId="0" fontId="3" fillId="0" borderId="1" xfId="17" applyNumberFormat="1" applyFont="1" applyBorder="1" applyProtection="1">
      <alignment vertical="center"/>
      <protection locked="0"/>
    </xf>
    <xf numFmtId="49" fontId="3" fillId="0" borderId="1" xfId="21" applyNumberFormat="1" applyFont="1" applyBorder="1" applyAlignment="1">
      <alignment horizontal="left" vertical="center" wrapText="1"/>
    </xf>
    <xf numFmtId="0" fontId="10" fillId="0" borderId="2" xfId="48" applyFont="1" applyFill="1" applyBorder="1" applyAlignment="1">
      <alignment horizontal="left" vertical="center" wrapText="1"/>
    </xf>
    <xf numFmtId="0" fontId="13" fillId="0" borderId="0" xfId="0" applyFont="1" applyFill="1" applyBorder="1" applyAlignment="1" applyProtection="1">
      <alignment wrapText="1"/>
    </xf>
    <xf numFmtId="0" fontId="14" fillId="0" borderId="0" xfId="0" applyFont="1" applyFill="1" applyBorder="1" applyAlignment="1" applyProtection="1">
      <alignment wrapText="1"/>
    </xf>
    <xf numFmtId="0" fontId="1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wrapText="1"/>
    </xf>
    <xf numFmtId="176" fontId="12" fillId="0" borderId="0" xfId="0" applyNumberFormat="1" applyFont="1" applyFill="1" applyBorder="1" applyAlignment="1" applyProtection="1">
      <alignment horizontal="right" vertical="center" wrapText="1"/>
    </xf>
    <xf numFmtId="0" fontId="0" fillId="0" borderId="0" xfId="0" applyAlignment="1" applyProtection="1">
      <alignment wrapText="1"/>
    </xf>
    <xf numFmtId="0" fontId="17" fillId="0" borderId="0" xfId="0" applyFont="1" applyFill="1" applyBorder="1" applyAlignment="1" applyProtection="1">
      <alignment vertical="center" wrapText="1"/>
    </xf>
    <xf numFmtId="0" fontId="18" fillId="0" borderId="0" xfId="0" applyFont="1" applyFill="1" applyBorder="1" applyAlignment="1" applyProtection="1">
      <alignment horizontal="center" vertical="center" wrapText="1"/>
    </xf>
    <xf numFmtId="176" fontId="18" fillId="0" borderId="0" xfId="0" applyNumberFormat="1" applyFont="1" applyFill="1" applyBorder="1" applyAlignment="1" applyProtection="1">
      <alignment horizontal="center" vertical="center" wrapText="1"/>
    </xf>
    <xf numFmtId="0" fontId="13" fillId="0" borderId="0" xfId="0" applyFont="1" applyFill="1" applyBorder="1" applyAlignment="1" applyProtection="1">
      <alignment horizontal="right" vertical="center" wrapText="1"/>
    </xf>
    <xf numFmtId="0" fontId="1" fillId="0" borderId="1" xfId="0"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176" fontId="1" fillId="0" borderId="1" xfId="0" applyNumberFormat="1" applyFont="1" applyFill="1" applyBorder="1" applyAlignment="1" applyProtection="1">
      <alignment horizontal="right"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176" fontId="19" fillId="0" borderId="1" xfId="0" applyNumberFormat="1" applyFont="1" applyFill="1" applyBorder="1" applyAlignment="1" applyProtection="1">
      <alignment horizontal="right" vertical="center" wrapText="1"/>
    </xf>
    <xf numFmtId="0" fontId="13"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13" fillId="0" borderId="0" xfId="0" applyFont="1" applyFill="1" applyBorder="1" applyAlignment="1" applyProtection="1">
      <alignment horizontal="right" vertical="center"/>
    </xf>
    <xf numFmtId="0" fontId="23" fillId="3" borderId="1" xfId="0" applyFont="1" applyFill="1" applyBorder="1" applyAlignment="1" applyProtection="1">
      <alignment horizontal="center" vertical="center" wrapText="1"/>
    </xf>
    <xf numFmtId="177" fontId="23" fillId="3" borderId="1" xfId="0" applyNumberFormat="1" applyFont="1" applyFill="1" applyBorder="1" applyAlignment="1" applyProtection="1">
      <alignment horizontal="center" vertical="center"/>
    </xf>
    <xf numFmtId="0" fontId="11" fillId="3" borderId="1" xfId="0" applyFont="1" applyFill="1" applyBorder="1" applyAlignment="1" applyProtection="1">
      <alignment horizontal="left" vertical="center" wrapText="1"/>
    </xf>
    <xf numFmtId="178" fontId="1"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178" fontId="0" fillId="3" borderId="1" xfId="0" applyNumberFormat="1"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178" fontId="1" fillId="3" borderId="1"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11" fillId="0" borderId="0" xfId="0" applyFont="1" applyFill="1" applyAlignment="1" applyProtection="1">
      <alignment horizontal="left" vertical="center"/>
    </xf>
    <xf numFmtId="0" fontId="18" fillId="0" borderId="0" xfId="55" applyFont="1" applyFill="1" applyBorder="1" applyAlignment="1">
      <alignment horizontal="center" vertical="top"/>
    </xf>
    <xf numFmtId="178" fontId="18" fillId="0" borderId="0" xfId="55" applyNumberFormat="1" applyFont="1" applyFill="1" applyBorder="1" applyAlignment="1">
      <alignment horizontal="center" vertical="top"/>
    </xf>
    <xf numFmtId="0" fontId="3" fillId="0" borderId="3" xfId="55" applyFont="1" applyFill="1" applyBorder="1" applyAlignment="1">
      <alignment horizontal="right" vertical="center" wrapText="1"/>
    </xf>
    <xf numFmtId="0" fontId="1" fillId="0" borderId="4" xfId="55" applyFont="1" applyFill="1" applyBorder="1" applyAlignment="1">
      <alignment horizontal="center" vertical="center" wrapText="1"/>
    </xf>
    <xf numFmtId="0" fontId="1" fillId="0" borderId="6" xfId="55" applyFont="1" applyFill="1" applyBorder="1" applyAlignment="1">
      <alignment horizontal="center" vertical="center" wrapText="1"/>
    </xf>
    <xf numFmtId="0" fontId="1" fillId="0" borderId="1" xfId="55" applyFont="1" applyFill="1" applyBorder="1" applyAlignment="1">
      <alignment vertical="center"/>
    </xf>
    <xf numFmtId="178" fontId="1" fillId="0" borderId="1" xfId="55" applyNumberFormat="1" applyFont="1" applyFill="1" applyBorder="1" applyAlignment="1">
      <alignment horizontal="center" vertical="center"/>
    </xf>
    <xf numFmtId="0" fontId="23" fillId="0" borderId="1" xfId="55" applyFont="1" applyFill="1" applyBorder="1" applyAlignment="1">
      <alignment vertical="center" wrapText="1"/>
    </xf>
    <xf numFmtId="178" fontId="23" fillId="0" borderId="1" xfId="55" applyNumberFormat="1" applyFont="1" applyFill="1" applyBorder="1" applyAlignment="1">
      <alignment horizontal="center" vertical="center"/>
    </xf>
    <xf numFmtId="0" fontId="23" fillId="0" borderId="1" xfId="0" applyFont="1" applyFill="1" applyBorder="1" applyAlignment="1">
      <alignment vertical="center"/>
    </xf>
    <xf numFmtId="0" fontId="23" fillId="0" borderId="1" xfId="55" applyFont="1" applyFill="1" applyBorder="1" applyAlignment="1">
      <alignment horizontal="left" vertical="center" wrapText="1"/>
    </xf>
    <xf numFmtId="0" fontId="12" fillId="0" borderId="1" xfId="0" applyFont="1" applyFill="1" applyBorder="1" applyAlignment="1">
      <alignment horizontal="left" vertical="center" wrapText="1"/>
    </xf>
    <xf numFmtId="178" fontId="12" fillId="0" borderId="1" xfId="55" applyNumberFormat="1" applyFont="1" applyFill="1" applyBorder="1" applyAlignment="1">
      <alignment horizontal="center" vertical="center"/>
    </xf>
    <xf numFmtId="178" fontId="12" fillId="0" borderId="1" xfId="0" applyNumberFormat="1" applyFont="1" applyFill="1" applyBorder="1" applyAlignment="1">
      <alignment horizontal="center" vertical="center"/>
    </xf>
    <xf numFmtId="0" fontId="12" fillId="0" borderId="1" xfId="0" applyFont="1" applyFill="1" applyBorder="1" applyAlignment="1">
      <alignment vertical="center" wrapText="1"/>
    </xf>
    <xf numFmtId="178"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55" applyFont="1" applyFill="1" applyBorder="1" applyAlignment="1">
      <alignment horizontal="left" vertical="center" wrapText="1"/>
    </xf>
    <xf numFmtId="178" fontId="24" fillId="0" borderId="1" xfId="0" applyNumberFormat="1" applyFont="1" applyFill="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horizontal="left" vertical="center"/>
    </xf>
    <xf numFmtId="0" fontId="23" fillId="0" borderId="1" xfId="0" applyFont="1" applyFill="1" applyBorder="1" applyAlignment="1">
      <alignment vertical="center" wrapText="1"/>
    </xf>
    <xf numFmtId="0" fontId="0" fillId="0" borderId="1" xfId="0" applyFill="1" applyBorder="1" applyAlignment="1">
      <alignment vertical="center"/>
    </xf>
    <xf numFmtId="178"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178" fontId="0" fillId="0" borderId="1" xfId="0" applyNumberFormat="1" applyFill="1" applyBorder="1" applyAlignment="1">
      <alignment horizontal="center" vertical="center"/>
    </xf>
    <xf numFmtId="0" fontId="23" fillId="0" borderId="1" xfId="55" applyFont="1" applyFill="1" applyBorder="1" applyAlignment="1">
      <alignment horizontal="center" vertical="center" wrapText="1"/>
    </xf>
    <xf numFmtId="0" fontId="23" fillId="0" borderId="1" xfId="55" applyFont="1" applyFill="1" applyBorder="1" applyAlignment="1">
      <alignment horizontal="center" vertical="center"/>
    </xf>
    <xf numFmtId="0" fontId="0" fillId="0" borderId="0" xfId="0" applyFont="1" applyFill="1" applyProtection="1"/>
    <xf numFmtId="0" fontId="18" fillId="0" borderId="0" xfId="0" applyFont="1" applyFill="1" applyAlignment="1" applyProtection="1">
      <alignment horizontal="center"/>
    </xf>
    <xf numFmtId="0" fontId="3" fillId="0" borderId="3" xfId="0" applyFont="1" applyFill="1" applyBorder="1" applyAlignment="1" applyProtection="1">
      <alignment horizontal="right" vertical="center"/>
    </xf>
    <xf numFmtId="0" fontId="1" fillId="0" borderId="1"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1" xfId="0" applyFont="1" applyFill="1" applyBorder="1" applyAlignment="1" applyProtection="1">
      <alignment horizontal="center" vertical="center"/>
    </xf>
    <xf numFmtId="176" fontId="0"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left" vertical="center"/>
    </xf>
    <xf numFmtId="0" fontId="0" fillId="0" borderId="0" xfId="0" applyFill="1" applyProtection="1"/>
    <xf numFmtId="0" fontId="25" fillId="0" borderId="0" xfId="0" applyFont="1" applyFill="1" applyAlignment="1" applyProtection="1">
      <alignment horizontal="center"/>
    </xf>
    <xf numFmtId="3" fontId="18" fillId="0" borderId="0" xfId="0" applyNumberFormat="1" applyFont="1" applyFill="1" applyAlignment="1" applyProtection="1">
      <alignment horizontal="center" vertical="center"/>
    </xf>
    <xf numFmtId="0" fontId="12" fillId="0" borderId="3" xfId="0" applyFont="1" applyFill="1" applyBorder="1" applyAlignment="1" applyProtection="1">
      <alignment horizontal="right" vertical="center"/>
    </xf>
    <xf numFmtId="3" fontId="23" fillId="0" borderId="1" xfId="0" applyNumberFormat="1" applyFont="1" applyFill="1" applyBorder="1" applyAlignment="1" applyProtection="1">
      <alignment horizontal="center" vertical="center"/>
    </xf>
    <xf numFmtId="3" fontId="23" fillId="0" borderId="1" xfId="0" applyNumberFormat="1"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49" fontId="12" fillId="0" borderId="1"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3" fontId="0" fillId="0" borderId="0" xfId="0" applyNumberFormat="1" applyFont="1" applyFill="1" applyProtection="1"/>
    <xf numFmtId="0" fontId="12" fillId="0" borderId="1" xfId="0" applyNumberFormat="1" applyFont="1" applyFill="1" applyBorder="1" applyAlignment="1" applyProtection="1">
      <alignment vertical="center"/>
    </xf>
    <xf numFmtId="0" fontId="0" fillId="0" borderId="0" xfId="0" applyFont="1" applyFill="1" applyAlignment="1" applyProtection="1">
      <alignment vertical="center" wrapText="1"/>
    </xf>
    <xf numFmtId="0" fontId="1" fillId="0" borderId="0" xfId="0" applyFont="1" applyFill="1" applyProtection="1"/>
    <xf numFmtId="0" fontId="12" fillId="0" borderId="0" xfId="0" applyFont="1" applyFill="1" applyProtection="1"/>
    <xf numFmtId="0" fontId="18" fillId="0" borderId="0" xfId="0" applyFont="1" applyFill="1" applyAlignment="1" applyProtection="1">
      <alignment horizontal="center" vertical="center"/>
    </xf>
    <xf numFmtId="0" fontId="0" fillId="0" borderId="0" xfId="0" applyFont="1" applyFill="1" applyAlignment="1" applyProtection="1">
      <alignment horizontal="center" vertical="center" wrapText="1"/>
    </xf>
    <xf numFmtId="0" fontId="3" fillId="0" borderId="0" xfId="0" applyFont="1" applyFill="1" applyAlignment="1" applyProtection="1">
      <alignment horizontal="right" vertical="center" wrapText="1"/>
    </xf>
    <xf numFmtId="0" fontId="11"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vertical="center"/>
    </xf>
    <xf numFmtId="178" fontId="3" fillId="0" borderId="1" xfId="0" applyNumberFormat="1" applyFont="1" applyFill="1" applyBorder="1" applyAlignment="1" applyProtection="1">
      <alignment horizontal="center" vertical="center"/>
    </xf>
    <xf numFmtId="0" fontId="23" fillId="0" borderId="1" xfId="0" applyFont="1" applyFill="1" applyBorder="1" applyProtection="1"/>
    <xf numFmtId="0" fontId="3" fillId="0" borderId="1" xfId="0" applyFont="1" applyFill="1" applyBorder="1" applyAlignment="1" applyProtection="1">
      <alignment horizontal="left" vertical="center"/>
    </xf>
    <xf numFmtId="0" fontId="12" fillId="0" borderId="1" xfId="0" applyFont="1" applyFill="1" applyBorder="1" applyProtection="1"/>
    <xf numFmtId="0" fontId="3" fillId="0" borderId="1" xfId="0" applyFont="1" applyFill="1" applyBorder="1" applyAlignment="1" applyProtection="1">
      <alignment vertical="center"/>
    </xf>
    <xf numFmtId="0" fontId="12" fillId="0" borderId="1" xfId="0" applyFont="1" applyFill="1" applyBorder="1" applyAlignment="1" applyProtection="1">
      <alignment vertical="center" wrapText="1"/>
    </xf>
    <xf numFmtId="0" fontId="23" fillId="0" borderId="1" xfId="0" applyFont="1" applyFill="1" applyBorder="1" applyAlignment="1" applyProtection="1">
      <alignment vertical="center" wrapText="1"/>
    </xf>
    <xf numFmtId="3" fontId="11" fillId="0" borderId="1" xfId="0" applyNumberFormat="1" applyFont="1" applyFill="1" applyBorder="1" applyAlignment="1" applyProtection="1">
      <alignment vertical="center"/>
    </xf>
    <xf numFmtId="3" fontId="1" fillId="0" borderId="0" xfId="0" applyNumberFormat="1" applyFont="1" applyFill="1" applyProtection="1"/>
    <xf numFmtId="3" fontId="3" fillId="0" borderId="1" xfId="0" applyNumberFormat="1" applyFont="1" applyFill="1" applyBorder="1" applyAlignment="1" applyProtection="1">
      <alignment horizontal="left" vertical="center"/>
    </xf>
    <xf numFmtId="3" fontId="3" fillId="0" borderId="1" xfId="0" applyNumberFormat="1" applyFont="1" applyFill="1" applyBorder="1" applyAlignment="1" applyProtection="1">
      <alignment horizontal="center" vertical="center"/>
    </xf>
    <xf numFmtId="3" fontId="3" fillId="0" borderId="1" xfId="0" applyNumberFormat="1" applyFont="1" applyFill="1" applyBorder="1" applyAlignment="1" applyProtection="1">
      <alignment horizontal="center"/>
    </xf>
    <xf numFmtId="0" fontId="3" fillId="0" borderId="1" xfId="0" applyFont="1" applyFill="1" applyBorder="1" applyAlignment="1" applyProtection="1">
      <alignment horizontal="center"/>
    </xf>
    <xf numFmtId="0" fontId="0" fillId="0" borderId="0" xfId="0" applyFont="1" applyFill="1" applyAlignment="1" applyProtection="1">
      <alignment horizontal="center"/>
    </xf>
    <xf numFmtId="0" fontId="3" fillId="0" borderId="0" xfId="0" applyFont="1" applyFill="1" applyAlignment="1" applyProtection="1">
      <alignment horizontal="right"/>
    </xf>
    <xf numFmtId="0" fontId="26" fillId="0" borderId="0" xfId="0" applyFont="1" applyFill="1" applyAlignment="1" applyProtection="1">
      <alignment vertical="center"/>
      <protection locked="0"/>
    </xf>
    <xf numFmtId="0" fontId="27" fillId="0" borderId="0" xfId="0" applyFont="1" applyFill="1" applyProtection="1"/>
    <xf numFmtId="0" fontId="27" fillId="0" borderId="0" xfId="0" applyFont="1" applyFill="1" applyAlignment="1" applyProtection="1">
      <alignment horizontal="center" vertical="center"/>
      <protection locked="0"/>
    </xf>
    <xf numFmtId="0" fontId="27" fillId="0" borderId="0" xfId="0" applyFont="1" applyFill="1" applyAlignment="1" applyProtection="1">
      <alignment vertical="center"/>
      <protection locked="0"/>
    </xf>
    <xf numFmtId="0" fontId="0" fillId="0" borderId="0" xfId="0" applyFont="1" applyFill="1" applyAlignment="1" applyProtection="1">
      <alignment horizontal="left"/>
      <protection locked="0"/>
    </xf>
    <xf numFmtId="0" fontId="0" fillId="0" borderId="0" xfId="0" applyFont="1" applyFill="1" applyProtection="1">
      <protection locked="0"/>
    </xf>
    <xf numFmtId="0" fontId="0" fillId="0" borderId="0" xfId="0" applyFont="1" applyFill="1" applyAlignment="1" applyProtection="1">
      <alignment horizontal="center"/>
      <protection locked="0"/>
    </xf>
    <xf numFmtId="0" fontId="18" fillId="0" borderId="0" xfId="0" applyFont="1" applyFill="1" applyAlignment="1" applyProtection="1">
      <alignment horizontal="left" vertical="center"/>
      <protection locked="0"/>
    </xf>
    <xf numFmtId="0" fontId="28" fillId="0" borderId="0" xfId="0" applyFont="1" applyFill="1" applyAlignment="1" applyProtection="1">
      <alignment horizontal="center" vertical="center"/>
    </xf>
    <xf numFmtId="0" fontId="27" fillId="0" borderId="0" xfId="0" applyFont="1" applyFill="1" applyAlignment="1" applyProtection="1">
      <alignment horizontal="left"/>
    </xf>
    <xf numFmtId="0" fontId="27" fillId="0" borderId="3" xfId="0" applyFont="1" applyFill="1" applyBorder="1" applyAlignment="1" applyProtection="1">
      <alignment horizontal="center"/>
    </xf>
    <xf numFmtId="0" fontId="27" fillId="0" borderId="3" xfId="0" applyFont="1" applyFill="1" applyBorder="1" applyAlignment="1" applyProtection="1">
      <alignment horizontal="right"/>
    </xf>
    <xf numFmtId="0" fontId="29" fillId="0" borderId="7" xfId="0"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xf>
    <xf numFmtId="0" fontId="29" fillId="0" borderId="8" xfId="0" applyFont="1" applyFill="1" applyBorder="1" applyAlignment="1" applyProtection="1">
      <alignment horizontal="center" vertical="center"/>
      <protection locked="0"/>
    </xf>
    <xf numFmtId="0" fontId="29" fillId="0" borderId="1" xfId="0"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xf>
    <xf numFmtId="0" fontId="27" fillId="0" borderId="1" xfId="0" applyFont="1" applyFill="1" applyBorder="1" applyAlignment="1" applyProtection="1">
      <alignment horizontal="center" vertical="center"/>
      <protection locked="0"/>
    </xf>
    <xf numFmtId="0" fontId="27" fillId="0" borderId="1" xfId="0" applyFont="1" applyFill="1" applyBorder="1" applyAlignment="1" applyProtection="1">
      <alignment vertical="center"/>
      <protection locked="0"/>
    </xf>
    <xf numFmtId="0" fontId="27" fillId="0" borderId="1" xfId="0" applyFont="1" applyFill="1" applyBorder="1" applyAlignment="1" applyProtection="1">
      <alignment horizontal="left" vertical="center"/>
      <protection locked="0"/>
    </xf>
    <xf numFmtId="0" fontId="29" fillId="0" borderId="1" xfId="0" applyFont="1" applyFill="1" applyBorder="1" applyAlignment="1" applyProtection="1">
      <alignment horizontal="left" vertical="center"/>
    </xf>
    <xf numFmtId="0" fontId="27" fillId="0" borderId="1" xfId="0" applyFont="1" applyFill="1" applyBorder="1" applyAlignment="1" applyProtection="1">
      <alignment horizontal="left" vertical="center"/>
    </xf>
    <xf numFmtId="0" fontId="0" fillId="0" borderId="1" xfId="0" applyFont="1" applyFill="1" applyBorder="1" applyProtection="1">
      <protection locked="0"/>
    </xf>
    <xf numFmtId="0" fontId="0" fillId="0" borderId="0" xfId="0" applyFont="1" applyFill="1"/>
    <xf numFmtId="179" fontId="0" fillId="0" borderId="0" xfId="0" applyNumberFormat="1" applyFont="1" applyFill="1" applyProtection="1"/>
    <xf numFmtId="176" fontId="0" fillId="0" borderId="0" xfId="0" applyNumberFormat="1" applyFont="1" applyFill="1" applyProtection="1"/>
    <xf numFmtId="0" fontId="18" fillId="0" borderId="0" xfId="0" applyNumberFormat="1" applyFont="1" applyFill="1" applyAlignment="1" applyProtection="1">
      <alignment horizontal="center" vertical="center"/>
    </xf>
    <xf numFmtId="0" fontId="3" fillId="0" borderId="3" xfId="0" applyNumberFormat="1" applyFont="1" applyFill="1" applyBorder="1" applyAlignment="1" applyProtection="1">
      <alignment horizontal="right" vertical="center"/>
    </xf>
    <xf numFmtId="0" fontId="23" fillId="0" borderId="1"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wrapText="1"/>
    </xf>
    <xf numFmtId="179" fontId="23" fillId="0" borderId="1" xfId="0" applyNumberFormat="1" applyFont="1" applyFill="1" applyBorder="1" applyAlignment="1" applyProtection="1">
      <alignment horizontal="center" vertical="center" wrapText="1"/>
    </xf>
    <xf numFmtId="176" fontId="23"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vertical="center"/>
    </xf>
    <xf numFmtId="3" fontId="12" fillId="0" borderId="1" xfId="0" applyNumberFormat="1" applyFont="1" applyFill="1" applyBorder="1" applyAlignment="1" applyProtection="1">
      <alignment horizontal="center" vertical="center" wrapText="1"/>
    </xf>
    <xf numFmtId="179"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9" fontId="12" fillId="0" borderId="1" xfId="0" applyNumberFormat="1" applyFont="1" applyFill="1" applyBorder="1" applyAlignment="1" applyProtection="1">
      <alignment horizontal="center" vertical="center" wrapText="1"/>
    </xf>
    <xf numFmtId="178" fontId="12" fillId="0"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12" fillId="0" borderId="0" xfId="0" applyFont="1" applyFill="1" applyAlignment="1">
      <alignment horizontal="center" vertical="center" wrapText="1"/>
    </xf>
    <xf numFmtId="179" fontId="0" fillId="0" borderId="0" xfId="0" applyNumberFormat="1" applyFont="1" applyFill="1" applyAlignment="1" applyProtection="1">
      <alignment vertical="center"/>
    </xf>
    <xf numFmtId="0" fontId="11"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vertical="center" wrapText="1"/>
    </xf>
    <xf numFmtId="3" fontId="12" fillId="0" borderId="1" xfId="0" applyNumberFormat="1" applyFont="1" applyFill="1" applyBorder="1" applyAlignment="1" applyProtection="1">
      <alignment horizontal="center" vertical="center"/>
    </xf>
    <xf numFmtId="0" fontId="0" fillId="0" borderId="1" xfId="0" applyFont="1" applyFill="1" applyBorder="1" applyProtection="1"/>
    <xf numFmtId="0" fontId="12" fillId="0" borderId="1" xfId="0" applyFont="1" applyFill="1" applyBorder="1" applyAlignment="1" applyProtection="1">
      <alignment horizontal="center" vertical="center"/>
    </xf>
    <xf numFmtId="0" fontId="1" fillId="0" borderId="1" xfId="0" applyFont="1" applyFill="1" applyBorder="1" applyAlignment="1" applyProtection="1">
      <alignment vertical="center" wrapText="1"/>
    </xf>
    <xf numFmtId="0" fontId="12" fillId="0" borderId="1" xfId="0" applyFont="1" applyFill="1" applyBorder="1" applyAlignment="1" applyProtection="1">
      <alignment horizontal="center"/>
    </xf>
    <xf numFmtId="0" fontId="0" fillId="0" borderId="0" xfId="0" applyFont="1" applyFill="1" applyAlignment="1" applyProtection="1"/>
    <xf numFmtId="176" fontId="18" fillId="0" borderId="0" xfId="0" applyNumberFormat="1" applyFont="1" applyFill="1" applyAlignment="1" applyProtection="1">
      <alignment horizontal="center" vertical="center"/>
    </xf>
    <xf numFmtId="179" fontId="0" fillId="0" borderId="0" xfId="0" applyNumberFormat="1" applyFont="1" applyFill="1" applyAlignment="1">
      <alignment vertical="center"/>
    </xf>
    <xf numFmtId="176" fontId="3" fillId="0" borderId="3" xfId="0"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176" fontId="12" fillId="0" borderId="1" xfId="0" applyNumberFormat="1" applyFont="1" applyFill="1" applyBorder="1" applyAlignment="1" applyProtection="1">
      <alignment horizontal="center" vertical="center" wrapText="1"/>
    </xf>
    <xf numFmtId="176" fontId="12" fillId="0" borderId="1" xfId="0" applyNumberFormat="1" applyFont="1" applyFill="1" applyBorder="1" applyAlignment="1" applyProtection="1">
      <alignment horizontal="center" vertical="center"/>
    </xf>
    <xf numFmtId="179" fontId="12" fillId="0" borderId="1" xfId="0" applyNumberFormat="1" applyFont="1" applyFill="1" applyBorder="1" applyAlignment="1">
      <alignment horizontal="center" vertical="center"/>
    </xf>
    <xf numFmtId="0" fontId="12" fillId="0" borderId="1" xfId="0" applyNumberFormat="1" applyFont="1" applyFill="1" applyBorder="1" applyAlignment="1" applyProtection="1">
      <alignment vertical="center" wrapText="1"/>
    </xf>
    <xf numFmtId="0" fontId="12" fillId="0" borderId="1" xfId="0" applyNumberFormat="1" applyFont="1" applyFill="1" applyBorder="1" applyAlignment="1" applyProtection="1">
      <alignment horizontal="center" vertical="center"/>
    </xf>
    <xf numFmtId="176" fontId="0" fillId="0" borderId="0" xfId="0" applyNumberFormat="1" applyFont="1" applyFill="1"/>
    <xf numFmtId="0" fontId="11" fillId="0" borderId="6" xfId="0" applyNumberFormat="1" applyFont="1" applyFill="1" applyBorder="1" applyAlignment="1" applyProtection="1">
      <alignment horizontal="center" vertical="center" wrapText="1"/>
    </xf>
    <xf numFmtId="0" fontId="12" fillId="0" borderId="1" xfId="0" applyFont="1" applyFill="1" applyBorder="1" applyAlignment="1">
      <alignment horizontal="center"/>
    </xf>
    <xf numFmtId="176" fontId="12" fillId="0" borderId="1" xfId="0" applyNumberFormat="1" applyFont="1" applyFill="1" applyBorder="1" applyAlignment="1">
      <alignment horizontal="center"/>
    </xf>
    <xf numFmtId="3" fontId="12" fillId="0" borderId="1" xfId="0" applyNumberFormat="1" applyFont="1" applyFill="1" applyBorder="1" applyAlignment="1">
      <alignment horizontal="center" vertical="center" wrapText="1"/>
    </xf>
    <xf numFmtId="0" fontId="3" fillId="0" borderId="0" xfId="0" applyFont="1" applyFill="1" applyAlignment="1" applyProtection="1">
      <alignment horizontal="center" vertical="center" wrapText="1"/>
      <protection locked="0"/>
    </xf>
    <xf numFmtId="0" fontId="1" fillId="0" borderId="0" xfId="0" applyFont="1" applyFill="1" applyProtection="1">
      <protection locked="0"/>
    </xf>
    <xf numFmtId="0" fontId="1" fillId="0" borderId="0" xfId="0" applyFont="1" applyFill="1" applyAlignment="1" applyProtection="1">
      <alignment horizontal="left" vertical="center"/>
      <protection locked="0"/>
    </xf>
    <xf numFmtId="0" fontId="18" fillId="0" borderId="0" xfId="0" applyFont="1" applyFill="1" applyAlignment="1" applyProtection="1">
      <alignment horizontal="center" vertical="center"/>
      <protection locked="0"/>
    </xf>
    <xf numFmtId="0" fontId="27" fillId="0" borderId="0" xfId="0" applyFont="1" applyFill="1" applyProtection="1">
      <protection locked="0"/>
    </xf>
    <xf numFmtId="0" fontId="27" fillId="0" borderId="0" xfId="0" applyFont="1" applyFill="1" applyAlignment="1" applyProtection="1">
      <alignment horizontal="center"/>
      <protection locked="0"/>
    </xf>
    <xf numFmtId="0" fontId="27" fillId="0" borderId="3" xfId="0" applyFont="1" applyFill="1" applyBorder="1" applyAlignment="1" applyProtection="1">
      <alignment horizontal="right"/>
      <protection locked="0"/>
    </xf>
    <xf numFmtId="0" fontId="11" fillId="0" borderId="1"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2" fontId="0"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left" vertical="center"/>
      <protection locked="0"/>
    </xf>
    <xf numFmtId="0" fontId="1" fillId="0" borderId="1" xfId="0" applyFont="1" applyFill="1" applyBorder="1" applyAlignment="1" applyProtection="1">
      <alignment vertical="center"/>
      <protection locked="0"/>
    </xf>
    <xf numFmtId="0" fontId="1" fillId="0" borderId="1" xfId="0" applyFont="1" applyFill="1" applyBorder="1" applyAlignment="1" applyProtection="1">
      <alignment horizontal="center" vertical="center"/>
      <protection locked="0"/>
    </xf>
    <xf numFmtId="0" fontId="12" fillId="0" borderId="3" xfId="0" applyFont="1" applyFill="1" applyBorder="1" applyAlignment="1" applyProtection="1">
      <alignment horizontal="right" vertical="center"/>
      <protection locked="0"/>
    </xf>
    <xf numFmtId="178" fontId="0" fillId="0" borderId="0" xfId="0" applyNumberFormat="1" applyFont="1" applyFill="1" applyAlignment="1" applyProtection="1">
      <alignment horizontal="center"/>
    </xf>
    <xf numFmtId="0" fontId="1" fillId="0" borderId="0" xfId="0" applyFont="1" applyFill="1" applyAlignment="1" applyProtection="1">
      <alignment horizontal="left" vertical="center"/>
    </xf>
    <xf numFmtId="178" fontId="18" fillId="0" borderId="0" xfId="0" applyNumberFormat="1" applyFont="1" applyFill="1" applyAlignment="1" applyProtection="1">
      <alignment horizontal="center" vertical="center"/>
    </xf>
    <xf numFmtId="178" fontId="12" fillId="0" borderId="3" xfId="0" applyNumberFormat="1" applyFont="1" applyFill="1" applyBorder="1" applyAlignment="1" applyProtection="1">
      <alignment horizontal="right" vertical="center"/>
    </xf>
    <xf numFmtId="178" fontId="1" fillId="0" borderId="1" xfId="0" applyNumberFormat="1" applyFont="1" applyFill="1" applyBorder="1" applyAlignment="1" applyProtection="1">
      <alignment horizontal="center" vertical="center"/>
    </xf>
    <xf numFmtId="178" fontId="3" fillId="0" borderId="1" xfId="0" applyNumberFormat="1" applyFont="1" applyFill="1" applyBorder="1" applyAlignment="1" applyProtection="1">
      <alignment horizontal="center" vertical="center" wrapText="1"/>
    </xf>
    <xf numFmtId="1" fontId="0" fillId="0" borderId="0" xfId="0" applyNumberFormat="1" applyFont="1" applyFill="1" applyProtection="1"/>
    <xf numFmtId="178" fontId="1" fillId="0" borderId="0" xfId="0" applyNumberFormat="1" applyFont="1" applyFill="1" applyProtection="1"/>
    <xf numFmtId="0" fontId="30" fillId="0" borderId="0" xfId="0" applyFont="1" applyFill="1" applyProtection="1">
      <protection locked="0"/>
    </xf>
    <xf numFmtId="0" fontId="31" fillId="0" borderId="0" xfId="0" applyFont="1" applyFill="1" applyProtection="1">
      <protection locked="0"/>
    </xf>
    <xf numFmtId="0" fontId="30" fillId="0" borderId="0" xfId="0" applyFont="1" applyFill="1" applyAlignment="1" applyProtection="1">
      <alignment horizontal="center"/>
      <protection locked="0"/>
    </xf>
    <xf numFmtId="0" fontId="28" fillId="0" borderId="0" xfId="0" applyFont="1" applyFill="1" applyAlignment="1" applyProtection="1">
      <alignment horizontal="center" vertical="center" wrapText="1"/>
    </xf>
    <xf numFmtId="0" fontId="27" fillId="0" borderId="0" xfId="0" applyFont="1" applyFill="1" applyAlignment="1" applyProtection="1">
      <alignment horizontal="center"/>
    </xf>
    <xf numFmtId="0" fontId="29" fillId="0" borderId="7"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29" fillId="0" borderId="6" xfId="0" applyFont="1" applyFill="1" applyBorder="1" applyAlignment="1" applyProtection="1">
      <alignment horizontal="center" vertical="center"/>
    </xf>
    <xf numFmtId="0" fontId="29" fillId="0" borderId="8" xfId="0" applyFont="1" applyFill="1" applyBorder="1" applyAlignment="1" applyProtection="1">
      <alignment horizontal="center" vertical="center" wrapText="1"/>
    </xf>
    <xf numFmtId="2" fontId="27" fillId="0" borderId="1" xfId="0" applyNumberFormat="1" applyFont="1" applyFill="1" applyBorder="1" applyAlignment="1" applyProtection="1">
      <alignment horizontal="center" vertical="center"/>
    </xf>
    <xf numFmtId="176" fontId="27" fillId="0" borderId="1" xfId="0" applyNumberFormat="1" applyFont="1" applyFill="1" applyBorder="1" applyAlignment="1" applyProtection="1">
      <alignment horizontal="center" vertical="center"/>
    </xf>
    <xf numFmtId="0" fontId="30" fillId="0" borderId="0" xfId="0" applyFont="1" applyFill="1" applyAlignment="1" applyProtection="1">
      <alignment vertical="center"/>
      <protection locked="0"/>
    </xf>
    <xf numFmtId="0" fontId="31" fillId="0" borderId="0" xfId="0" applyFont="1" applyFill="1" applyAlignment="1" applyProtection="1">
      <alignment vertical="center"/>
      <protection locked="0"/>
    </xf>
    <xf numFmtId="0" fontId="30" fillId="0" borderId="0" xfId="0" applyFont="1" applyFill="1" applyProtection="1"/>
    <xf numFmtId="0" fontId="31" fillId="0" borderId="0" xfId="0" applyFont="1" applyFill="1" applyProtection="1"/>
    <xf numFmtId="0" fontId="30" fillId="0" borderId="0" xfId="0" applyFont="1" applyFill="1" applyAlignment="1" applyProtection="1">
      <alignment horizontal="center" vertical="center"/>
      <protection locked="0"/>
    </xf>
    <xf numFmtId="0" fontId="31" fillId="0" borderId="0" xfId="0" applyFont="1" applyFill="1" applyAlignment="1" applyProtection="1">
      <alignment horizontal="center" vertical="center"/>
      <protection locked="0"/>
    </xf>
    <xf numFmtId="176" fontId="27" fillId="0" borderId="0" xfId="0" applyNumberFormat="1" applyFont="1" applyFill="1" applyAlignment="1" applyProtection="1">
      <alignment horizontal="center" vertical="center"/>
    </xf>
    <xf numFmtId="0" fontId="32" fillId="0" borderId="1" xfId="0" applyFont="1" applyFill="1" applyBorder="1" applyAlignment="1" applyProtection="1">
      <alignment horizontal="center" vertical="center"/>
    </xf>
    <xf numFmtId="0" fontId="18" fillId="0" borderId="1" xfId="0" applyFont="1" applyFill="1" applyBorder="1" applyAlignment="1" applyProtection="1">
      <alignment horizontal="left" vertical="center"/>
    </xf>
    <xf numFmtId="0" fontId="30" fillId="0" borderId="1" xfId="0" applyFont="1" applyFill="1" applyBorder="1" applyAlignment="1" applyProtection="1">
      <alignment horizontal="center" vertical="center"/>
    </xf>
    <xf numFmtId="0" fontId="30" fillId="0" borderId="1"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3" fontId="31" fillId="0" borderId="1" xfId="0" applyNumberFormat="1" applyFont="1" applyFill="1" applyBorder="1" applyAlignment="1" applyProtection="1">
      <alignment horizontal="right" vertical="center"/>
    </xf>
    <xf numFmtId="0" fontId="18" fillId="0" borderId="1"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30" fillId="0" borderId="1" xfId="0" applyFont="1" applyFill="1" applyBorder="1" applyAlignment="1" applyProtection="1">
      <alignment vertical="center"/>
    </xf>
    <xf numFmtId="3" fontId="30" fillId="0" borderId="1" xfId="0" applyNumberFormat="1" applyFont="1" applyFill="1" applyBorder="1" applyAlignment="1" applyProtection="1">
      <alignment horizontal="right" vertical="center"/>
    </xf>
    <xf numFmtId="0" fontId="0" fillId="0" borderId="0" xfId="0" applyFill="1"/>
    <xf numFmtId="0" fontId="0" fillId="0" borderId="0" xfId="0" applyFill="1" applyAlignment="1">
      <alignment wrapText="1"/>
    </xf>
    <xf numFmtId="0" fontId="11" fillId="0" borderId="0" xfId="0" applyFont="1" applyFill="1" applyAlignment="1" applyProtection="1">
      <alignment horizontal="left" vertical="center"/>
      <protection locked="0"/>
    </xf>
    <xf numFmtId="0" fontId="30" fillId="0" borderId="0" xfId="0" applyFont="1" applyFill="1" applyAlignment="1" applyProtection="1">
      <alignment horizontal="left"/>
      <protection locked="0"/>
    </xf>
    <xf numFmtId="0" fontId="12" fillId="0" borderId="3" xfId="0" applyNumberFormat="1" applyFont="1" applyFill="1" applyBorder="1" applyAlignment="1" applyProtection="1">
      <alignment horizontal="right" vertical="center"/>
    </xf>
    <xf numFmtId="3" fontId="12" fillId="0" borderId="1" xfId="0" applyNumberFormat="1" applyFont="1" applyFill="1" applyBorder="1" applyAlignment="1" applyProtection="1">
      <alignment horizontal="right" vertical="center"/>
    </xf>
    <xf numFmtId="0" fontId="0" fillId="0" borderId="1" xfId="0" applyFont="1" applyFill="1" applyBorder="1"/>
    <xf numFmtId="0" fontId="18" fillId="0" borderId="0" xfId="0" applyFont="1" applyFill="1" applyAlignment="1" applyProtection="1">
      <alignment horizontal="left"/>
      <protection locked="0"/>
    </xf>
    <xf numFmtId="0" fontId="29" fillId="0" borderId="1" xfId="0" applyFont="1" applyFill="1" applyBorder="1" applyAlignment="1" applyProtection="1">
      <alignment horizontal="center" vertical="center"/>
      <protection locked="0"/>
    </xf>
    <xf numFmtId="3" fontId="27" fillId="0" borderId="0" xfId="0" applyNumberFormat="1" applyFont="1" applyFill="1" applyAlignment="1" applyProtection="1">
      <alignment vertical="center"/>
      <protection locked="0"/>
    </xf>
    <xf numFmtId="3" fontId="30" fillId="0" borderId="0" xfId="0" applyNumberFormat="1" applyFont="1" applyFill="1" applyAlignment="1" applyProtection="1">
      <alignment horizontal="right" vertical="center"/>
    </xf>
    <xf numFmtId="3" fontId="27" fillId="0" borderId="0" xfId="0" applyNumberFormat="1" applyFont="1" applyFill="1" applyAlignment="1" applyProtection="1">
      <alignment horizontal="right"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千位分隔 10" xfId="17"/>
    <cellStyle name="标题" xfId="18" builtinId="15"/>
    <cellStyle name="解释性文本" xfId="19" builtinId="53"/>
    <cellStyle name="标题 1" xfId="20" builtinId="16"/>
    <cellStyle name="常规 76"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 2 2 2 2_2015财政决算公开" xfId="48"/>
    <cellStyle name="60% - 强调文字颜色 5" xfId="49" builtinId="48"/>
    <cellStyle name="强调文字颜色 6" xfId="50" builtinId="49"/>
    <cellStyle name="40% - 强调文字颜色 6" xfId="51" builtinId="51"/>
    <cellStyle name="60% - 强调文字颜色 6" xfId="52" builtinId="52"/>
    <cellStyle name="常规 4 2" xfId="53"/>
    <cellStyle name="常规 4" xfId="54"/>
    <cellStyle name="常规_Sheet1" xfId="55"/>
    <cellStyle name="常规 14" xfId="56"/>
    <cellStyle name="常规 2 7" xfId="57"/>
    <cellStyle name="常规 12 2" xfId="58"/>
    <cellStyle name="常规 10 2 2 2 2"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92D050"/>
      <rgbColor rgb="00FFC000"/>
    </indexedColors>
    <mruColors>
      <color rgb="00FFC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9"/>
  <sheetViews>
    <sheetView zoomScale="70" zoomScaleNormal="70" workbookViewId="0">
      <pane ySplit="6" topLeftCell="A43" activePane="bottomLeft" state="frozen"/>
      <selection/>
      <selection pane="bottomLeft" activeCell="O10" sqref="O10"/>
    </sheetView>
  </sheetViews>
  <sheetFormatPr defaultColWidth="9" defaultRowHeight="20.25"/>
  <cols>
    <col min="1" max="1" width="37.5" style="162" customWidth="1"/>
    <col min="2" max="2" width="14.875" style="164" customWidth="1"/>
    <col min="3" max="3" width="14.5" style="163" customWidth="1"/>
    <col min="4" max="4" width="10.875" style="163" customWidth="1"/>
    <col min="5" max="5" width="15.5333333333333" style="231" customWidth="1"/>
    <col min="6" max="6" width="12.875" style="163" customWidth="1"/>
    <col min="7" max="7" width="11" style="163" customWidth="1"/>
    <col min="8" max="8" width="11.875" style="163" customWidth="1"/>
    <col min="9" max="10" width="9.875" style="230" customWidth="1"/>
    <col min="11" max="11" width="46.25" style="251" hidden="1" customWidth="1"/>
    <col min="12" max="12" width="21.125" style="251" hidden="1" customWidth="1"/>
    <col min="13" max="13" width="19.25" style="163" hidden="1" customWidth="1"/>
    <col min="14" max="14" width="9" style="163"/>
    <col min="15" max="15" width="19.625" style="163" customWidth="1"/>
    <col min="16" max="16" width="9.125" style="163"/>
    <col min="17" max="16384" width="9" style="163"/>
  </cols>
  <sheetData>
    <row r="1" ht="19.9" customHeight="1" spans="1:2">
      <c r="A1" s="287" t="s">
        <v>0</v>
      </c>
      <c r="B1" s="253"/>
    </row>
    <row r="2" s="158" customFormat="1" ht="31.5" customHeight="1" spans="1:12">
      <c r="A2" s="166" t="s">
        <v>1</v>
      </c>
      <c r="B2" s="166"/>
      <c r="C2" s="166"/>
      <c r="D2" s="166"/>
      <c r="E2" s="166"/>
      <c r="F2" s="166"/>
      <c r="G2" s="166"/>
      <c r="H2" s="166"/>
      <c r="I2" s="161"/>
      <c r="K2" s="263"/>
      <c r="L2" s="263"/>
    </row>
    <row r="3" s="159" customFormat="1" ht="18" customHeight="1" spans="1:12">
      <c r="A3" s="167"/>
      <c r="B3" s="255"/>
      <c r="E3" s="255"/>
      <c r="H3" s="159" t="s">
        <v>2</v>
      </c>
      <c r="K3" s="265"/>
      <c r="L3" s="265"/>
    </row>
    <row r="4" s="160" customFormat="1" ht="19.9" customHeight="1" spans="1:12">
      <c r="A4" s="288" t="s">
        <v>3</v>
      </c>
      <c r="B4" s="170" t="s">
        <v>4</v>
      </c>
      <c r="C4" s="256" t="s">
        <v>5</v>
      </c>
      <c r="D4" s="172" t="s">
        <v>6</v>
      </c>
      <c r="E4" s="172"/>
      <c r="F4" s="257" t="s">
        <v>7</v>
      </c>
      <c r="G4" s="258"/>
      <c r="H4" s="259"/>
      <c r="K4" s="267"/>
      <c r="L4" s="267"/>
    </row>
    <row r="5" s="160" customFormat="1" ht="18.75" customHeight="1" spans="1:12">
      <c r="A5" s="288"/>
      <c r="B5" s="173"/>
      <c r="C5" s="260"/>
      <c r="D5" s="172" t="s">
        <v>8</v>
      </c>
      <c r="E5" s="172" t="s">
        <v>9</v>
      </c>
      <c r="F5" s="172" t="s">
        <v>10</v>
      </c>
      <c r="G5" s="172" t="s">
        <v>11</v>
      </c>
      <c r="H5" s="172" t="s">
        <v>12</v>
      </c>
      <c r="K5" s="267"/>
      <c r="L5" s="267"/>
    </row>
    <row r="6" s="161" customFormat="1" ht="21" customHeight="1" spans="1:12">
      <c r="A6" s="174" t="s">
        <v>13</v>
      </c>
      <c r="B6" s="176">
        <v>184620</v>
      </c>
      <c r="C6" s="176">
        <v>187010</v>
      </c>
      <c r="D6" s="175">
        <v>189995</v>
      </c>
      <c r="E6" s="261">
        <f t="shared" ref="E6:E12" si="0">SUM(100*D6/C6)</f>
        <v>101.596171327736</v>
      </c>
      <c r="F6" s="175">
        <v>182449</v>
      </c>
      <c r="G6" s="175">
        <f>SUM(D6-F6)</f>
        <v>7546</v>
      </c>
      <c r="H6" s="262">
        <f>SUM(100*G6/F6)</f>
        <v>4.1359503203635</v>
      </c>
      <c r="K6" s="276" t="s">
        <v>14</v>
      </c>
      <c r="L6" s="263">
        <v>168760</v>
      </c>
    </row>
    <row r="7" s="161" customFormat="1" ht="21" customHeight="1" spans="1:12">
      <c r="A7" s="178" t="s">
        <v>15</v>
      </c>
      <c r="B7" s="176">
        <v>112395</v>
      </c>
      <c r="C7" s="176">
        <f>135795+5500</f>
        <v>141295</v>
      </c>
      <c r="D7" s="175">
        <v>140981</v>
      </c>
      <c r="E7" s="261">
        <f t="shared" si="0"/>
        <v>99.7777699140097</v>
      </c>
      <c r="F7" s="175">
        <v>111006</v>
      </c>
      <c r="G7" s="175">
        <f>SUM(D7-F7)</f>
        <v>29975</v>
      </c>
      <c r="H7" s="262">
        <f>SUM(100*G7/F7)</f>
        <v>27.0030448804569</v>
      </c>
      <c r="K7" s="277" t="s">
        <v>16</v>
      </c>
      <c r="L7" s="263">
        <v>101200</v>
      </c>
    </row>
    <row r="8" s="161" customFormat="1" ht="21" customHeight="1" spans="1:12">
      <c r="A8" s="178" t="s">
        <v>17</v>
      </c>
      <c r="B8" s="176">
        <v>52605</v>
      </c>
      <c r="C8" s="176">
        <v>52605</v>
      </c>
      <c r="D8" s="175">
        <v>49845</v>
      </c>
      <c r="E8" s="261">
        <f t="shared" si="0"/>
        <v>94.7533504419732</v>
      </c>
      <c r="F8" s="175">
        <v>51799</v>
      </c>
      <c r="G8" s="175">
        <f>SUM(D8-F8)</f>
        <v>-1954</v>
      </c>
      <c r="H8" s="262">
        <f>SUM(100*G8/F8)</f>
        <v>-3.77227359601537</v>
      </c>
      <c r="K8" s="278" t="s">
        <v>17</v>
      </c>
      <c r="L8" s="263">
        <v>44900</v>
      </c>
    </row>
    <row r="9" s="161" customFormat="1" ht="21" customHeight="1" spans="1:12">
      <c r="A9" s="178" t="s">
        <v>18</v>
      </c>
      <c r="B9" s="176">
        <v>14000</v>
      </c>
      <c r="C9" s="176">
        <v>14000</v>
      </c>
      <c r="D9" s="175">
        <v>18795</v>
      </c>
      <c r="E9" s="261">
        <f t="shared" si="0"/>
        <v>134.25</v>
      </c>
      <c r="F9" s="175">
        <v>14729</v>
      </c>
      <c r="G9" s="175">
        <f>SUM(D9-F9)</f>
        <v>4066</v>
      </c>
      <c r="H9" s="262">
        <f>SUM(100*G9/F9)</f>
        <v>27.6054043044334</v>
      </c>
      <c r="K9" s="263"/>
      <c r="L9" s="263"/>
    </row>
    <row r="10" s="161" customFormat="1" ht="21" customHeight="1" spans="1:12">
      <c r="A10" s="178" t="s">
        <v>19</v>
      </c>
      <c r="B10" s="176">
        <v>19500</v>
      </c>
      <c r="C10" s="176">
        <v>19500</v>
      </c>
      <c r="D10" s="175">
        <v>18723</v>
      </c>
      <c r="E10" s="261">
        <f t="shared" si="0"/>
        <v>96.0153846153846</v>
      </c>
      <c r="F10" s="175">
        <v>19378</v>
      </c>
      <c r="G10" s="175">
        <f t="shared" ref="G10:G37" si="1">SUM(D10-F10)</f>
        <v>-655</v>
      </c>
      <c r="H10" s="262">
        <f t="shared" ref="H10:H37" si="2">SUM(100*G10/F10)</f>
        <v>-3.38012178759418</v>
      </c>
      <c r="K10" s="278" t="s">
        <v>20</v>
      </c>
      <c r="L10" s="263">
        <v>10900</v>
      </c>
    </row>
    <row r="11" s="161" customFormat="1" ht="21" customHeight="1" spans="1:12">
      <c r="A11" s="178" t="s">
        <v>21</v>
      </c>
      <c r="B11" s="176">
        <v>2600</v>
      </c>
      <c r="C11" s="176">
        <v>26000</v>
      </c>
      <c r="D11" s="175">
        <v>26186</v>
      </c>
      <c r="E11" s="261">
        <f t="shared" si="0"/>
        <v>100.715384615385</v>
      </c>
      <c r="F11" s="175">
        <v>2676</v>
      </c>
      <c r="G11" s="175">
        <f t="shared" si="1"/>
        <v>23510</v>
      </c>
      <c r="H11" s="262">
        <f t="shared" si="2"/>
        <v>878.550074738416</v>
      </c>
      <c r="K11" s="278" t="s">
        <v>22</v>
      </c>
      <c r="L11" s="263">
        <v>4200</v>
      </c>
    </row>
    <row r="12" s="161" customFormat="1" ht="21" customHeight="1" spans="1:12">
      <c r="A12" s="178" t="s">
        <v>23</v>
      </c>
      <c r="B12" s="176">
        <v>2400</v>
      </c>
      <c r="C12" s="176">
        <v>2400</v>
      </c>
      <c r="D12" s="175">
        <v>2134</v>
      </c>
      <c r="E12" s="261">
        <f t="shared" si="0"/>
        <v>88.9166666666667</v>
      </c>
      <c r="F12" s="175">
        <v>2192</v>
      </c>
      <c r="G12" s="175">
        <f t="shared" si="1"/>
        <v>-58</v>
      </c>
      <c r="H12" s="262">
        <f t="shared" si="2"/>
        <v>-2.64598540145985</v>
      </c>
      <c r="K12" s="278" t="s">
        <v>23</v>
      </c>
      <c r="L12" s="263">
        <v>2300</v>
      </c>
    </row>
    <row r="13" s="161" customFormat="1" ht="21" customHeight="1" spans="1:12">
      <c r="A13" s="178" t="s">
        <v>24</v>
      </c>
      <c r="B13" s="176">
        <v>7000</v>
      </c>
      <c r="C13" s="176">
        <v>7000</v>
      </c>
      <c r="D13" s="175">
        <v>7049</v>
      </c>
      <c r="E13" s="261">
        <f t="shared" ref="E10:E37" si="3">SUM(100*D13/C13)</f>
        <v>100.7</v>
      </c>
      <c r="F13" s="175">
        <v>6964</v>
      </c>
      <c r="G13" s="175">
        <f t="shared" si="1"/>
        <v>85</v>
      </c>
      <c r="H13" s="262">
        <f t="shared" si="2"/>
        <v>1.220562894888</v>
      </c>
      <c r="K13" s="278" t="s">
        <v>25</v>
      </c>
      <c r="L13" s="263">
        <v>7100</v>
      </c>
    </row>
    <row r="14" s="161" customFormat="1" ht="21" customHeight="1" spans="1:12">
      <c r="A14" s="178" t="s">
        <v>26</v>
      </c>
      <c r="B14" s="176">
        <v>5000</v>
      </c>
      <c r="C14" s="176">
        <v>5000</v>
      </c>
      <c r="D14" s="175">
        <v>5121</v>
      </c>
      <c r="E14" s="261">
        <f t="shared" si="3"/>
        <v>102.42</v>
      </c>
      <c r="F14" s="175">
        <v>4574</v>
      </c>
      <c r="G14" s="175">
        <f t="shared" si="1"/>
        <v>547</v>
      </c>
      <c r="H14" s="262">
        <f t="shared" si="2"/>
        <v>11.9588981198076</v>
      </c>
      <c r="K14" s="278" t="s">
        <v>26</v>
      </c>
      <c r="L14" s="263">
        <v>5500</v>
      </c>
    </row>
    <row r="15" s="161" customFormat="1" ht="21" customHeight="1" spans="1:12">
      <c r="A15" s="178" t="s">
        <v>27</v>
      </c>
      <c r="B15" s="176">
        <v>1330</v>
      </c>
      <c r="C15" s="176">
        <v>1330</v>
      </c>
      <c r="D15" s="175">
        <v>1562</v>
      </c>
      <c r="E15" s="261">
        <f t="shared" si="3"/>
        <v>117.443609022556</v>
      </c>
      <c r="F15" s="175">
        <v>1415</v>
      </c>
      <c r="G15" s="175">
        <f t="shared" si="1"/>
        <v>147</v>
      </c>
      <c r="H15" s="262">
        <f t="shared" si="2"/>
        <v>10.3886925795053</v>
      </c>
      <c r="K15" s="278" t="s">
        <v>27</v>
      </c>
      <c r="L15" s="263">
        <v>1600</v>
      </c>
    </row>
    <row r="16" s="161" customFormat="1" ht="21" customHeight="1" spans="1:12">
      <c r="A16" s="178" t="s">
        <v>28</v>
      </c>
      <c r="B16" s="176">
        <v>4600</v>
      </c>
      <c r="C16" s="176">
        <v>4600</v>
      </c>
      <c r="D16" s="175">
        <v>4591</v>
      </c>
      <c r="E16" s="261">
        <f t="shared" si="3"/>
        <v>99.804347826087</v>
      </c>
      <c r="F16" s="175">
        <v>4636</v>
      </c>
      <c r="G16" s="175">
        <f t="shared" si="1"/>
        <v>-45</v>
      </c>
      <c r="H16" s="262">
        <f t="shared" si="2"/>
        <v>-0.970664365832614</v>
      </c>
      <c r="K16" s="278" t="s">
        <v>28</v>
      </c>
      <c r="L16" s="263">
        <v>4600</v>
      </c>
    </row>
    <row r="17" s="161" customFormat="1" ht="21" customHeight="1" spans="1:12">
      <c r="A17" s="178" t="s">
        <v>29</v>
      </c>
      <c r="B17" s="176">
        <v>4600</v>
      </c>
      <c r="C17" s="176">
        <f>4600+5500</f>
        <v>10100</v>
      </c>
      <c r="D17" s="175">
        <v>10314</v>
      </c>
      <c r="E17" s="261">
        <f t="shared" si="3"/>
        <v>102.118811881188</v>
      </c>
      <c r="F17" s="175">
        <v>4654</v>
      </c>
      <c r="G17" s="175">
        <f t="shared" si="1"/>
        <v>5660</v>
      </c>
      <c r="H17" s="262">
        <f t="shared" si="2"/>
        <v>121.615814353245</v>
      </c>
      <c r="K17" s="278" t="s">
        <v>29</v>
      </c>
      <c r="L17" s="263">
        <v>7600</v>
      </c>
    </row>
    <row r="18" s="161" customFormat="1" ht="21" customHeight="1" spans="1:12">
      <c r="A18" s="178" t="s">
        <v>30</v>
      </c>
      <c r="B18" s="176">
        <v>1500</v>
      </c>
      <c r="C18" s="176">
        <v>1500</v>
      </c>
      <c r="D18" s="175">
        <v>1692</v>
      </c>
      <c r="E18" s="261">
        <f t="shared" si="3"/>
        <v>112.8</v>
      </c>
      <c r="F18" s="175">
        <v>1474</v>
      </c>
      <c r="G18" s="175">
        <f t="shared" si="1"/>
        <v>218</v>
      </c>
      <c r="H18" s="262">
        <f t="shared" si="2"/>
        <v>14.7896879240163</v>
      </c>
      <c r="K18" s="278" t="s">
        <v>30</v>
      </c>
      <c r="L18" s="263">
        <v>1100</v>
      </c>
    </row>
    <row r="19" s="161" customFormat="1" ht="21" customHeight="1" spans="1:12">
      <c r="A19" s="178" t="s">
        <v>31</v>
      </c>
      <c r="B19" s="176">
        <v>150</v>
      </c>
      <c r="C19" s="176">
        <v>150</v>
      </c>
      <c r="D19" s="175">
        <v>121</v>
      </c>
      <c r="E19" s="261">
        <f t="shared" si="3"/>
        <v>80.6666666666667</v>
      </c>
      <c r="F19" s="175">
        <v>240</v>
      </c>
      <c r="G19" s="175">
        <f t="shared" si="1"/>
        <v>-119</v>
      </c>
      <c r="H19" s="262">
        <f t="shared" si="2"/>
        <v>-49.5833333333333</v>
      </c>
      <c r="K19" s="278" t="s">
        <v>31</v>
      </c>
      <c r="L19" s="263">
        <v>1900</v>
      </c>
    </row>
    <row r="20" s="161" customFormat="1" ht="21" customHeight="1" spans="1:12">
      <c r="A20" s="178" t="s">
        <v>32</v>
      </c>
      <c r="B20" s="176">
        <v>8500</v>
      </c>
      <c r="C20" s="176">
        <v>8500</v>
      </c>
      <c r="D20" s="175">
        <v>10386</v>
      </c>
      <c r="E20" s="261">
        <f t="shared" si="3"/>
        <v>122.188235294118</v>
      </c>
      <c r="F20" s="175">
        <v>8215</v>
      </c>
      <c r="G20" s="175">
        <f t="shared" si="1"/>
        <v>2171</v>
      </c>
      <c r="H20" s="262">
        <f t="shared" si="2"/>
        <v>26.427267194157</v>
      </c>
      <c r="K20" s="278" t="s">
        <v>32</v>
      </c>
      <c r="L20" s="263">
        <v>6800</v>
      </c>
    </row>
    <row r="21" s="161" customFormat="1" ht="21" customHeight="1" spans="1:12">
      <c r="A21" s="178" t="s">
        <v>33</v>
      </c>
      <c r="B21" s="176">
        <v>1850</v>
      </c>
      <c r="C21" s="176">
        <v>1850</v>
      </c>
      <c r="D21" s="175">
        <v>2211</v>
      </c>
      <c r="E21" s="261">
        <f t="shared" si="3"/>
        <v>119.513513513514</v>
      </c>
      <c r="F21" s="175">
        <v>1878</v>
      </c>
      <c r="G21" s="175">
        <f t="shared" si="1"/>
        <v>333</v>
      </c>
      <c r="H21" s="262">
        <f t="shared" si="2"/>
        <v>17.7316293929712</v>
      </c>
      <c r="K21" s="278" t="s">
        <v>33</v>
      </c>
      <c r="L21" s="263">
        <v>2500</v>
      </c>
    </row>
    <row r="22" s="161" customFormat="1" ht="21" customHeight="1" spans="1:12">
      <c r="A22" s="178" t="s">
        <v>34</v>
      </c>
      <c r="B22" s="176">
        <v>760</v>
      </c>
      <c r="C22" s="176">
        <v>760</v>
      </c>
      <c r="D22" s="175">
        <v>923</v>
      </c>
      <c r="E22" s="261">
        <f t="shared" si="3"/>
        <v>121.447368421053</v>
      </c>
      <c r="F22" s="175">
        <v>757</v>
      </c>
      <c r="G22" s="175">
        <f t="shared" si="1"/>
        <v>166</v>
      </c>
      <c r="H22" s="262">
        <f t="shared" si="2"/>
        <v>21.9286657859974</v>
      </c>
      <c r="K22" s="263"/>
      <c r="L22" s="263"/>
    </row>
    <row r="23" s="161" customFormat="1" ht="21" customHeight="1" spans="1:12">
      <c r="A23" s="178" t="s">
        <v>35</v>
      </c>
      <c r="B23" s="176"/>
      <c r="C23" s="176"/>
      <c r="D23" s="175">
        <v>123</v>
      </c>
      <c r="E23" s="261"/>
      <c r="F23" s="175">
        <v>154</v>
      </c>
      <c r="G23" s="175">
        <f t="shared" si="1"/>
        <v>-31</v>
      </c>
      <c r="H23" s="262">
        <v>100</v>
      </c>
      <c r="K23" s="263"/>
      <c r="L23" s="263"/>
    </row>
    <row r="24" s="161" customFormat="1" ht="21" customHeight="1" spans="1:12">
      <c r="A24" s="178" t="s">
        <v>36</v>
      </c>
      <c r="B24" s="176">
        <v>72225</v>
      </c>
      <c r="C24" s="176">
        <f>51215-5500</f>
        <v>45715</v>
      </c>
      <c r="D24" s="175">
        <v>49014</v>
      </c>
      <c r="E24" s="261">
        <f t="shared" si="3"/>
        <v>107.216449742973</v>
      </c>
      <c r="F24" s="175">
        <v>71443</v>
      </c>
      <c r="G24" s="175">
        <f t="shared" si="1"/>
        <v>-22429</v>
      </c>
      <c r="H24" s="262">
        <f t="shared" si="2"/>
        <v>-31.3942583598113</v>
      </c>
      <c r="K24" s="277" t="s">
        <v>37</v>
      </c>
      <c r="L24" s="279">
        <v>67560</v>
      </c>
    </row>
    <row r="25" s="161" customFormat="1" ht="21" customHeight="1" spans="1:12">
      <c r="A25" s="178" t="s">
        <v>38</v>
      </c>
      <c r="B25" s="176">
        <v>6500</v>
      </c>
      <c r="C25" s="176">
        <v>6500</v>
      </c>
      <c r="D25" s="175">
        <v>8319</v>
      </c>
      <c r="E25" s="261">
        <f t="shared" si="3"/>
        <v>127.984615384615</v>
      </c>
      <c r="F25" s="175">
        <v>7009</v>
      </c>
      <c r="G25" s="175">
        <f t="shared" si="1"/>
        <v>1310</v>
      </c>
      <c r="H25" s="262">
        <f t="shared" si="2"/>
        <v>18.6902553859324</v>
      </c>
      <c r="K25" s="278" t="s">
        <v>38</v>
      </c>
      <c r="L25" s="279">
        <v>6800</v>
      </c>
    </row>
    <row r="26" s="161" customFormat="1" ht="21" customHeight="1" spans="1:12">
      <c r="A26" s="178" t="s">
        <v>39</v>
      </c>
      <c r="B26" s="176">
        <v>2500</v>
      </c>
      <c r="C26" s="176">
        <v>2500</v>
      </c>
      <c r="D26" s="175">
        <v>2031</v>
      </c>
      <c r="E26" s="261">
        <f t="shared" si="3"/>
        <v>81.24</v>
      </c>
      <c r="F26" s="175">
        <v>3555</v>
      </c>
      <c r="G26" s="175">
        <f t="shared" si="1"/>
        <v>-1524</v>
      </c>
      <c r="H26" s="262">
        <f t="shared" si="2"/>
        <v>-42.8691983122363</v>
      </c>
      <c r="K26" s="278" t="s">
        <v>40</v>
      </c>
      <c r="L26" s="279">
        <v>9600</v>
      </c>
    </row>
    <row r="27" s="161" customFormat="1" ht="21" customHeight="1" spans="1:12">
      <c r="A27" s="178" t="s">
        <v>41</v>
      </c>
      <c r="B27" s="176">
        <v>4800</v>
      </c>
      <c r="C27" s="176">
        <v>4800</v>
      </c>
      <c r="D27" s="175">
        <v>7410</v>
      </c>
      <c r="E27" s="261">
        <f t="shared" si="3"/>
        <v>154.375</v>
      </c>
      <c r="F27" s="175">
        <v>4753</v>
      </c>
      <c r="G27" s="175">
        <f t="shared" si="1"/>
        <v>2657</v>
      </c>
      <c r="H27" s="262">
        <f t="shared" si="2"/>
        <v>55.9015358720808</v>
      </c>
      <c r="K27" s="278" t="s">
        <v>41</v>
      </c>
      <c r="L27" s="279">
        <v>4600</v>
      </c>
    </row>
    <row r="28" s="161" customFormat="1" ht="21" customHeight="1" spans="1:12">
      <c r="A28" s="178" t="s">
        <v>42</v>
      </c>
      <c r="B28" s="176">
        <v>35425</v>
      </c>
      <c r="C28" s="176">
        <v>22425</v>
      </c>
      <c r="D28" s="175">
        <v>22500</v>
      </c>
      <c r="E28" s="261">
        <f t="shared" si="3"/>
        <v>100.334448160535</v>
      </c>
      <c r="F28" s="175">
        <v>29150</v>
      </c>
      <c r="G28" s="175">
        <f t="shared" si="1"/>
        <v>-6650</v>
      </c>
      <c r="H28" s="262">
        <f t="shared" si="2"/>
        <v>-22.8130360205832</v>
      </c>
      <c r="K28" s="278" t="s">
        <v>43</v>
      </c>
      <c r="L28" s="279">
        <v>24450</v>
      </c>
    </row>
    <row r="29" s="161" customFormat="1" ht="21" customHeight="1" spans="1:12">
      <c r="A29" s="178" t="s">
        <v>44</v>
      </c>
      <c r="B29" s="176">
        <v>23000</v>
      </c>
      <c r="C29" s="176">
        <f>14990-5500</f>
        <v>9490</v>
      </c>
      <c r="D29" s="175">
        <v>8627</v>
      </c>
      <c r="E29" s="261">
        <f t="shared" si="3"/>
        <v>90.9062170706006</v>
      </c>
      <c r="F29" s="175">
        <v>24931</v>
      </c>
      <c r="G29" s="175">
        <f t="shared" si="1"/>
        <v>-16304</v>
      </c>
      <c r="H29" s="262">
        <f t="shared" si="2"/>
        <v>-65.3964943243352</v>
      </c>
      <c r="K29" s="278" t="s">
        <v>45</v>
      </c>
      <c r="L29" s="279">
        <v>22110</v>
      </c>
    </row>
    <row r="30" s="161" customFormat="1" ht="21" customHeight="1" spans="1:12">
      <c r="A30" s="178" t="s">
        <v>46</v>
      </c>
      <c r="B30" s="176"/>
      <c r="C30" s="175"/>
      <c r="D30" s="175">
        <v>0</v>
      </c>
      <c r="E30" s="261"/>
      <c r="F30" s="175">
        <v>1615</v>
      </c>
      <c r="G30" s="175">
        <f t="shared" si="1"/>
        <v>-1615</v>
      </c>
      <c r="H30" s="262">
        <f t="shared" si="2"/>
        <v>-100</v>
      </c>
      <c r="K30" s="278" t="s">
        <v>46</v>
      </c>
      <c r="L30" s="279">
        <v>0</v>
      </c>
    </row>
    <row r="31" s="161" customFormat="1" ht="21" customHeight="1" spans="1:12">
      <c r="A31" s="178" t="s">
        <v>47</v>
      </c>
      <c r="B31" s="176"/>
      <c r="C31" s="175"/>
      <c r="D31" s="175">
        <v>127</v>
      </c>
      <c r="E31" s="261"/>
      <c r="F31" s="175">
        <v>430</v>
      </c>
      <c r="G31" s="175">
        <f t="shared" si="1"/>
        <v>-303</v>
      </c>
      <c r="H31" s="262">
        <f t="shared" si="2"/>
        <v>-70.4651162790698</v>
      </c>
      <c r="K31" s="278" t="s">
        <v>47</v>
      </c>
      <c r="L31" s="279">
        <v>0</v>
      </c>
    </row>
    <row r="32" s="161" customFormat="1" ht="21" customHeight="1" spans="1:12">
      <c r="A32" s="179" t="s">
        <v>48</v>
      </c>
      <c r="B32" s="175">
        <v>328698</v>
      </c>
      <c r="C32" s="175">
        <v>351622</v>
      </c>
      <c r="D32" s="175">
        <v>337787</v>
      </c>
      <c r="E32" s="261">
        <f t="shared" si="3"/>
        <v>96.0653770241908</v>
      </c>
      <c r="F32" s="175">
        <v>325338</v>
      </c>
      <c r="G32" s="175">
        <f t="shared" si="1"/>
        <v>12449</v>
      </c>
      <c r="H32" s="262">
        <f t="shared" si="2"/>
        <v>3.82648199718447</v>
      </c>
      <c r="I32" s="289"/>
      <c r="J32" s="289"/>
      <c r="K32" s="290"/>
      <c r="L32" s="263"/>
    </row>
    <row r="33" s="161" customFormat="1" ht="21" customHeight="1" spans="1:12">
      <c r="A33" s="180" t="s">
        <v>49</v>
      </c>
      <c r="B33" s="175">
        <v>67874</v>
      </c>
      <c r="C33" s="175">
        <v>41356</v>
      </c>
      <c r="D33" s="175">
        <v>39465</v>
      </c>
      <c r="E33" s="261">
        <f t="shared" si="3"/>
        <v>95.4275074958893</v>
      </c>
      <c r="F33" s="175">
        <v>57105</v>
      </c>
      <c r="G33" s="175">
        <f t="shared" si="1"/>
        <v>-17640</v>
      </c>
      <c r="H33" s="262">
        <f t="shared" si="2"/>
        <v>-30.8904649330181</v>
      </c>
      <c r="I33" s="291"/>
      <c r="J33" s="291"/>
      <c r="K33" s="290"/>
      <c r="L33" s="251"/>
    </row>
    <row r="34" s="161" customFormat="1" customHeight="1" spans="1:12">
      <c r="A34" s="180" t="s">
        <v>50</v>
      </c>
      <c r="B34" s="175"/>
      <c r="C34" s="175"/>
      <c r="D34" s="175"/>
      <c r="E34" s="261"/>
      <c r="F34" s="175"/>
      <c r="G34" s="175">
        <f t="shared" si="1"/>
        <v>0</v>
      </c>
      <c r="H34" s="262"/>
      <c r="I34" s="291"/>
      <c r="J34" s="291"/>
      <c r="K34" s="290"/>
      <c r="L34" s="251"/>
    </row>
    <row r="35" s="161" customFormat="1" ht="21" customHeight="1" spans="1:12">
      <c r="A35" s="180" t="s">
        <v>51</v>
      </c>
      <c r="B35" s="175">
        <v>468</v>
      </c>
      <c r="C35" s="175">
        <v>523</v>
      </c>
      <c r="D35" s="175">
        <v>276</v>
      </c>
      <c r="E35" s="261">
        <f t="shared" si="3"/>
        <v>52.7724665391969</v>
      </c>
      <c r="F35" s="175">
        <v>119</v>
      </c>
      <c r="G35" s="175">
        <f t="shared" si="1"/>
        <v>157</v>
      </c>
      <c r="H35" s="262">
        <f t="shared" si="2"/>
        <v>131.932773109244</v>
      </c>
      <c r="I35" s="291"/>
      <c r="J35" s="291"/>
      <c r="K35" s="290"/>
      <c r="L35" s="251"/>
    </row>
    <row r="36" s="161" customFormat="1" ht="21" customHeight="1" spans="1:12">
      <c r="A36" s="180" t="s">
        <v>52</v>
      </c>
      <c r="B36" s="175">
        <v>15544</v>
      </c>
      <c r="C36" s="175">
        <v>14919</v>
      </c>
      <c r="D36" s="175">
        <v>13991</v>
      </c>
      <c r="E36" s="261">
        <f t="shared" si="3"/>
        <v>93.7797439506669</v>
      </c>
      <c r="F36" s="175">
        <v>14085</v>
      </c>
      <c r="G36" s="175">
        <f t="shared" si="1"/>
        <v>-94</v>
      </c>
      <c r="H36" s="262">
        <f t="shared" si="2"/>
        <v>-0.667376641817536</v>
      </c>
      <c r="I36" s="291"/>
      <c r="J36" s="291"/>
      <c r="K36" s="290"/>
      <c r="L36" s="251"/>
    </row>
    <row r="37" s="161" customFormat="1" ht="21" customHeight="1" spans="1:12">
      <c r="A37" s="180" t="s">
        <v>53</v>
      </c>
      <c r="B37" s="175">
        <v>74209</v>
      </c>
      <c r="C37" s="175">
        <v>74473</v>
      </c>
      <c r="D37" s="175">
        <v>72550</v>
      </c>
      <c r="E37" s="261">
        <f t="shared" si="3"/>
        <v>97.4178561357808</v>
      </c>
      <c r="F37" s="175">
        <v>72152</v>
      </c>
      <c r="G37" s="175">
        <f t="shared" si="1"/>
        <v>398</v>
      </c>
      <c r="H37" s="262">
        <f t="shared" si="2"/>
        <v>0.551613260893669</v>
      </c>
      <c r="I37" s="291"/>
      <c r="J37" s="291"/>
      <c r="K37" s="290"/>
      <c r="L37" s="251"/>
    </row>
    <row r="38" s="161" customFormat="1" ht="21" customHeight="1" spans="1:12">
      <c r="A38" s="180" t="s">
        <v>54</v>
      </c>
      <c r="B38" s="175">
        <v>1911</v>
      </c>
      <c r="C38" s="175">
        <v>4380</v>
      </c>
      <c r="D38" s="175">
        <v>3313</v>
      </c>
      <c r="E38" s="261">
        <f t="shared" ref="E38:E55" si="4">SUM(100*D38/C38)</f>
        <v>75.6392694063927</v>
      </c>
      <c r="F38" s="175">
        <v>6115</v>
      </c>
      <c r="G38" s="175">
        <f t="shared" ref="G38:G55" si="5">SUM(D38-F38)</f>
        <v>-2802</v>
      </c>
      <c r="H38" s="262">
        <f t="shared" ref="H38:H55" si="6">SUM(100*G38/F38)</f>
        <v>-45.8217497955846</v>
      </c>
      <c r="I38" s="291"/>
      <c r="J38" s="291"/>
      <c r="K38" s="290"/>
      <c r="L38" s="251"/>
    </row>
    <row r="39" s="161" customFormat="1" ht="19.9" customHeight="1" spans="1:12">
      <c r="A39" s="180" t="s">
        <v>55</v>
      </c>
      <c r="B39" s="175">
        <v>1795</v>
      </c>
      <c r="C39" s="175">
        <v>5868</v>
      </c>
      <c r="D39" s="175">
        <v>5408</v>
      </c>
      <c r="E39" s="261">
        <f t="shared" si="4"/>
        <v>92.1608725289707</v>
      </c>
      <c r="F39" s="175">
        <v>3717</v>
      </c>
      <c r="G39" s="175">
        <f t="shared" si="5"/>
        <v>1691</v>
      </c>
      <c r="H39" s="262">
        <f t="shared" si="6"/>
        <v>45.4936776970675</v>
      </c>
      <c r="I39" s="291"/>
      <c r="J39" s="291"/>
      <c r="K39" s="290"/>
      <c r="L39" s="251"/>
    </row>
    <row r="40" s="161" customFormat="1" ht="21" customHeight="1" spans="1:12">
      <c r="A40" s="180" t="s">
        <v>56</v>
      </c>
      <c r="B40" s="175">
        <v>32769</v>
      </c>
      <c r="C40" s="175">
        <v>40656</v>
      </c>
      <c r="D40" s="175">
        <v>39716</v>
      </c>
      <c r="E40" s="261">
        <f t="shared" si="4"/>
        <v>97.6879181424636</v>
      </c>
      <c r="F40" s="175">
        <v>38942</v>
      </c>
      <c r="G40" s="175">
        <f t="shared" si="5"/>
        <v>774</v>
      </c>
      <c r="H40" s="262">
        <f t="shared" si="6"/>
        <v>1.9875712598223</v>
      </c>
      <c r="I40" s="291"/>
      <c r="J40" s="291"/>
      <c r="K40" s="290"/>
      <c r="L40" s="251"/>
    </row>
    <row r="41" ht="21" customHeight="1" spans="1:11">
      <c r="A41" s="180" t="s">
        <v>57</v>
      </c>
      <c r="B41" s="175">
        <v>28016</v>
      </c>
      <c r="C41" s="175">
        <v>31108</v>
      </c>
      <c r="D41" s="175">
        <v>29572</v>
      </c>
      <c r="E41" s="261">
        <f t="shared" si="4"/>
        <v>95.0623633791951</v>
      </c>
      <c r="F41" s="175">
        <v>25241</v>
      </c>
      <c r="G41" s="175">
        <f t="shared" si="5"/>
        <v>4331</v>
      </c>
      <c r="H41" s="262">
        <f t="shared" si="6"/>
        <v>17.158591181015</v>
      </c>
      <c r="I41" s="291"/>
      <c r="J41" s="291"/>
      <c r="K41" s="290"/>
    </row>
    <row r="42" ht="19.9" customHeight="1" spans="1:11">
      <c r="A42" s="180" t="s">
        <v>58</v>
      </c>
      <c r="B42" s="175">
        <v>3114</v>
      </c>
      <c r="C42" s="175">
        <v>11095</v>
      </c>
      <c r="D42" s="175">
        <v>10278</v>
      </c>
      <c r="E42" s="261">
        <f t="shared" si="4"/>
        <v>92.6363226678684</v>
      </c>
      <c r="F42" s="175">
        <v>12267</v>
      </c>
      <c r="G42" s="175">
        <f t="shared" si="5"/>
        <v>-1989</v>
      </c>
      <c r="H42" s="262">
        <f t="shared" si="6"/>
        <v>-16.2142333088775</v>
      </c>
      <c r="I42" s="291"/>
      <c r="J42" s="291"/>
      <c r="K42" s="290"/>
    </row>
    <row r="43" ht="21" customHeight="1" spans="1:11">
      <c r="A43" s="180" t="s">
        <v>59</v>
      </c>
      <c r="B43" s="175">
        <v>17113</v>
      </c>
      <c r="C43" s="175">
        <v>19862</v>
      </c>
      <c r="D43" s="175">
        <v>19433</v>
      </c>
      <c r="E43" s="261">
        <f t="shared" si="4"/>
        <v>97.8400966670023</v>
      </c>
      <c r="F43" s="175">
        <v>12942</v>
      </c>
      <c r="G43" s="175">
        <f t="shared" si="5"/>
        <v>6491</v>
      </c>
      <c r="H43" s="262">
        <f t="shared" si="6"/>
        <v>50.1545356204605</v>
      </c>
      <c r="I43" s="291"/>
      <c r="J43" s="291"/>
      <c r="K43" s="290"/>
    </row>
    <row r="44" ht="21" customHeight="1" spans="1:11">
      <c r="A44" s="180" t="s">
        <v>60</v>
      </c>
      <c r="B44" s="175">
        <v>22169</v>
      </c>
      <c r="C44" s="175">
        <v>49365</v>
      </c>
      <c r="D44" s="175">
        <v>48766</v>
      </c>
      <c r="E44" s="261">
        <f t="shared" si="4"/>
        <v>98.7865896890509</v>
      </c>
      <c r="F44" s="175">
        <v>41131</v>
      </c>
      <c r="G44" s="175">
        <f t="shared" si="5"/>
        <v>7635</v>
      </c>
      <c r="H44" s="262">
        <f t="shared" si="6"/>
        <v>18.5626413167684</v>
      </c>
      <c r="I44" s="291"/>
      <c r="J44" s="291"/>
      <c r="K44" s="290"/>
    </row>
    <row r="45" ht="21" customHeight="1" spans="1:11">
      <c r="A45" s="180" t="s">
        <v>61</v>
      </c>
      <c r="B45" s="175">
        <v>4015</v>
      </c>
      <c r="C45" s="175">
        <v>13082</v>
      </c>
      <c r="D45" s="175">
        <v>12935</v>
      </c>
      <c r="E45" s="261">
        <f t="shared" si="4"/>
        <v>98.8763186057178</v>
      </c>
      <c r="F45" s="175">
        <v>8043</v>
      </c>
      <c r="G45" s="175">
        <f t="shared" si="5"/>
        <v>4892</v>
      </c>
      <c r="H45" s="262">
        <f t="shared" si="6"/>
        <v>60.8230759666791</v>
      </c>
      <c r="I45" s="291"/>
      <c r="J45" s="291"/>
      <c r="K45" s="290"/>
    </row>
    <row r="46" ht="21" customHeight="1" spans="1:11">
      <c r="A46" s="180" t="s">
        <v>62</v>
      </c>
      <c r="B46" s="175">
        <v>5024</v>
      </c>
      <c r="C46" s="175">
        <v>6960</v>
      </c>
      <c r="D46" s="175">
        <v>6879</v>
      </c>
      <c r="E46" s="261">
        <f t="shared" si="4"/>
        <v>98.8362068965517</v>
      </c>
      <c r="F46" s="175">
        <v>2320</v>
      </c>
      <c r="G46" s="175">
        <f t="shared" si="5"/>
        <v>4559</v>
      </c>
      <c r="H46" s="262">
        <f t="shared" si="6"/>
        <v>196.508620689655</v>
      </c>
      <c r="I46" s="291"/>
      <c r="J46" s="291"/>
      <c r="K46" s="290"/>
    </row>
    <row r="47" ht="21" customHeight="1" spans="1:10">
      <c r="A47" s="180" t="s">
        <v>63</v>
      </c>
      <c r="B47" s="175">
        <v>1410</v>
      </c>
      <c r="C47" s="175">
        <v>2828</v>
      </c>
      <c r="D47" s="175">
        <v>1851</v>
      </c>
      <c r="E47" s="261">
        <f t="shared" si="4"/>
        <v>65.4526166902404</v>
      </c>
      <c r="F47" s="175">
        <v>1586</v>
      </c>
      <c r="G47" s="175">
        <f t="shared" si="5"/>
        <v>265</v>
      </c>
      <c r="H47" s="262">
        <f t="shared" si="6"/>
        <v>16.7087011349306</v>
      </c>
      <c r="I47" s="291"/>
      <c r="J47" s="291"/>
    </row>
    <row r="48" ht="19.9" customHeight="1" spans="1:10">
      <c r="A48" s="180" t="s">
        <v>64</v>
      </c>
      <c r="B48" s="175"/>
      <c r="C48" s="175">
        <v>80</v>
      </c>
      <c r="D48" s="175">
        <v>71</v>
      </c>
      <c r="E48" s="261">
        <f t="shared" si="4"/>
        <v>88.75</v>
      </c>
      <c r="F48" s="175"/>
      <c r="G48" s="175">
        <f t="shared" si="5"/>
        <v>71</v>
      </c>
      <c r="H48" s="262"/>
      <c r="I48" s="291"/>
      <c r="J48" s="291"/>
    </row>
    <row r="49" ht="19.9" customHeight="1" spans="1:10">
      <c r="A49" s="180" t="s">
        <v>65</v>
      </c>
      <c r="B49" s="175"/>
      <c r="C49" s="175"/>
      <c r="D49" s="175"/>
      <c r="E49" s="261"/>
      <c r="F49" s="175"/>
      <c r="G49" s="175">
        <f t="shared" si="5"/>
        <v>0</v>
      </c>
      <c r="H49" s="262"/>
      <c r="I49" s="291"/>
      <c r="J49" s="291"/>
    </row>
    <row r="50" ht="19.9" customHeight="1" spans="1:10">
      <c r="A50" s="180" t="s">
        <v>66</v>
      </c>
      <c r="B50" s="175">
        <v>2079</v>
      </c>
      <c r="C50" s="175">
        <v>7328</v>
      </c>
      <c r="D50" s="175">
        <v>6587</v>
      </c>
      <c r="E50" s="261">
        <f t="shared" si="4"/>
        <v>89.8881004366812</v>
      </c>
      <c r="F50" s="175">
        <v>4568</v>
      </c>
      <c r="G50" s="175">
        <f t="shared" si="5"/>
        <v>2019</v>
      </c>
      <c r="H50" s="262">
        <f t="shared" si="6"/>
        <v>44.1987740805604</v>
      </c>
      <c r="I50" s="291"/>
      <c r="J50" s="291"/>
    </row>
    <row r="51" ht="19.9" customHeight="1" spans="1:10">
      <c r="A51" s="180" t="s">
        <v>67</v>
      </c>
      <c r="B51" s="175">
        <v>4710</v>
      </c>
      <c r="C51" s="175">
        <v>7307</v>
      </c>
      <c r="D51" s="175">
        <v>7227</v>
      </c>
      <c r="E51" s="261">
        <f t="shared" si="4"/>
        <v>98.9051594361571</v>
      </c>
      <c r="F51" s="175">
        <v>4591</v>
      </c>
      <c r="G51" s="175">
        <f t="shared" si="5"/>
        <v>2636</v>
      </c>
      <c r="H51" s="262">
        <f t="shared" si="6"/>
        <v>57.4166848181224</v>
      </c>
      <c r="I51" s="291"/>
      <c r="J51" s="291"/>
    </row>
    <row r="52" ht="19.9" customHeight="1" spans="1:10">
      <c r="A52" s="180" t="s">
        <v>68</v>
      </c>
      <c r="B52" s="175">
        <v>1085</v>
      </c>
      <c r="C52" s="175">
        <v>1245</v>
      </c>
      <c r="D52" s="175">
        <v>493</v>
      </c>
      <c r="E52" s="261">
        <f t="shared" si="4"/>
        <v>39.5983935742972</v>
      </c>
      <c r="F52" s="175">
        <v>723</v>
      </c>
      <c r="G52" s="175">
        <f t="shared" si="5"/>
        <v>-230</v>
      </c>
      <c r="H52" s="262">
        <f t="shared" si="6"/>
        <v>-31.8118948824343</v>
      </c>
      <c r="I52" s="291"/>
      <c r="J52" s="291"/>
    </row>
    <row r="53" ht="19.9" customHeight="1" spans="1:10">
      <c r="A53" s="180" t="s">
        <v>69</v>
      </c>
      <c r="B53" s="175">
        <v>1155</v>
      </c>
      <c r="C53" s="175">
        <v>2290</v>
      </c>
      <c r="D53" s="175">
        <v>2191</v>
      </c>
      <c r="E53" s="261">
        <f t="shared" si="4"/>
        <v>95.6768558951965</v>
      </c>
      <c r="F53" s="175">
        <v>3710</v>
      </c>
      <c r="G53" s="175">
        <f t="shared" si="5"/>
        <v>-1519</v>
      </c>
      <c r="H53" s="262">
        <f t="shared" si="6"/>
        <v>-40.9433962264151</v>
      </c>
      <c r="I53" s="291"/>
      <c r="J53" s="291"/>
    </row>
    <row r="54" ht="19.9" customHeight="1" spans="1:10">
      <c r="A54" s="180" t="s">
        <v>70</v>
      </c>
      <c r="B54" s="175">
        <v>13300</v>
      </c>
      <c r="C54" s="175">
        <v>15844</v>
      </c>
      <c r="D54" s="175">
        <v>15844</v>
      </c>
      <c r="E54" s="261">
        <f t="shared" si="4"/>
        <v>100</v>
      </c>
      <c r="F54" s="175">
        <v>15882</v>
      </c>
      <c r="G54" s="175">
        <f t="shared" si="5"/>
        <v>-38</v>
      </c>
      <c r="H54" s="262">
        <f t="shared" si="6"/>
        <v>-0.239264576249843</v>
      </c>
      <c r="I54" s="291"/>
      <c r="J54" s="291"/>
    </row>
    <row r="55" ht="19.9" customHeight="1" spans="1:10">
      <c r="A55" s="180" t="s">
        <v>71</v>
      </c>
      <c r="B55" s="175">
        <v>30938</v>
      </c>
      <c r="C55" s="175">
        <v>1053</v>
      </c>
      <c r="D55" s="175">
        <v>941</v>
      </c>
      <c r="E55" s="261">
        <f t="shared" si="4"/>
        <v>89.363722697056</v>
      </c>
      <c r="F55" s="175">
        <v>99</v>
      </c>
      <c r="G55" s="175">
        <f t="shared" si="5"/>
        <v>842</v>
      </c>
      <c r="H55" s="262">
        <f t="shared" si="6"/>
        <v>850.50505050505</v>
      </c>
      <c r="I55" s="291"/>
      <c r="J55" s="291"/>
    </row>
    <row r="56" ht="16.5" customHeight="1" spans="9:9">
      <c r="I56" s="291"/>
    </row>
    <row r="57" ht="16.5" customHeight="1" spans="9:9">
      <c r="I57" s="291"/>
    </row>
    <row r="58" ht="16.5" customHeight="1"/>
    <row r="59" ht="16.5" customHeight="1"/>
  </sheetData>
  <mergeCells count="6">
    <mergeCell ref="A2:H2"/>
    <mergeCell ref="D4:E4"/>
    <mergeCell ref="F4:H4"/>
    <mergeCell ref="A4:A5"/>
    <mergeCell ref="B4:B5"/>
    <mergeCell ref="C4:C5"/>
  </mergeCells>
  <printOptions horizontalCentered="1"/>
  <pageMargins left="0.511741544318011" right="0.275659983552347" top="0.17" bottom="0.315238382872634" header="0.551319967104694" footer="0.196503208378169"/>
  <pageSetup paperSize="9" scale="68" orientation="portrait"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zoomScale="70" zoomScaleNormal="70" workbookViewId="0">
      <selection activeCell="E22" sqref="E22:E23"/>
    </sheetView>
  </sheetViews>
  <sheetFormatPr defaultColWidth="9" defaultRowHeight="14.25"/>
  <cols>
    <col min="1" max="1" width="37.5" style="162" customWidth="1"/>
    <col min="2" max="2" width="14.5" style="163" customWidth="1"/>
    <col min="3" max="3" width="10.875" style="163" customWidth="1"/>
    <col min="4" max="4" width="19.25" style="163" customWidth="1"/>
    <col min="5" max="5" width="11.125" style="164" customWidth="1"/>
    <col min="6" max="6" width="13.625" style="163" customWidth="1"/>
    <col min="7" max="8" width="9" style="163"/>
    <col min="9" max="9" width="37.625" style="163" hidden="1" customWidth="1"/>
    <col min="10" max="10" width="17.875" style="163" hidden="1" customWidth="1"/>
    <col min="11" max="11" width="20.875" style="163" hidden="1" customWidth="1"/>
    <col min="12" max="14" width="9" style="163"/>
    <col min="15" max="15" width="9.125" style="163"/>
    <col min="16" max="16384" width="9" style="163"/>
  </cols>
  <sheetData>
    <row r="1" ht="19.5" customHeight="1" spans="1:1">
      <c r="A1" s="165" t="s">
        <v>728</v>
      </c>
    </row>
    <row r="2" s="158" customFormat="1" ht="31.5" customHeight="1" spans="1:6">
      <c r="A2" s="166" t="s">
        <v>729</v>
      </c>
      <c r="B2" s="166"/>
      <c r="C2" s="166"/>
      <c r="D2" s="166"/>
      <c r="E2" s="166"/>
      <c r="F2" s="166"/>
    </row>
    <row r="3" s="159" customFormat="1" ht="18" customHeight="1" spans="1:6">
      <c r="A3" s="167"/>
      <c r="E3" s="168" t="s">
        <v>2</v>
      </c>
      <c r="F3" s="169"/>
    </row>
    <row r="4" s="160" customFormat="1" ht="23.25" customHeight="1" spans="1:6">
      <c r="A4" s="170" t="s">
        <v>3</v>
      </c>
      <c r="B4" s="171" t="s">
        <v>5</v>
      </c>
      <c r="C4" s="172" t="s">
        <v>76</v>
      </c>
      <c r="D4" s="171" t="s">
        <v>730</v>
      </c>
      <c r="E4" s="171" t="s">
        <v>731</v>
      </c>
      <c r="F4" s="171" t="s">
        <v>732</v>
      </c>
    </row>
    <row r="5" s="160" customFormat="1" ht="18.75" customHeight="1" spans="1:6">
      <c r="A5" s="173"/>
      <c r="B5" s="171"/>
      <c r="C5" s="172"/>
      <c r="D5" s="171"/>
      <c r="E5" s="171"/>
      <c r="F5" s="171"/>
    </row>
    <row r="6" s="161" customFormat="1" ht="21" customHeight="1" spans="1:11">
      <c r="A6" s="174" t="s">
        <v>13</v>
      </c>
      <c r="B6" s="175">
        <v>187010</v>
      </c>
      <c r="C6" s="175">
        <v>189995</v>
      </c>
      <c r="D6" s="175">
        <v>189995</v>
      </c>
      <c r="E6" s="176">
        <f>C6-D6</f>
        <v>0</v>
      </c>
      <c r="F6" s="177"/>
      <c r="I6" s="174" t="s">
        <v>13</v>
      </c>
      <c r="J6" s="175">
        <v>168760</v>
      </c>
      <c r="K6" s="175">
        <v>180391</v>
      </c>
    </row>
    <row r="7" s="161" customFormat="1" ht="18.75" customHeight="1" spans="1:11">
      <c r="A7" s="178" t="s">
        <v>15</v>
      </c>
      <c r="B7" s="175">
        <v>135795</v>
      </c>
      <c r="C7" s="175">
        <v>140981</v>
      </c>
      <c r="D7" s="175">
        <v>140981</v>
      </c>
      <c r="E7" s="176">
        <f>C7-D7</f>
        <v>0</v>
      </c>
      <c r="F7" s="177"/>
      <c r="I7" s="178" t="s">
        <v>15</v>
      </c>
      <c r="J7" s="175">
        <v>101200</v>
      </c>
      <c r="K7" s="175">
        <v>107016</v>
      </c>
    </row>
    <row r="8" s="161" customFormat="1" ht="18.75" customHeight="1" spans="1:11">
      <c r="A8" s="178" t="s">
        <v>17</v>
      </c>
      <c r="B8" s="175">
        <v>52605</v>
      </c>
      <c r="C8" s="175">
        <v>49845</v>
      </c>
      <c r="D8" s="175">
        <v>49845</v>
      </c>
      <c r="E8" s="176">
        <f>C8-D8</f>
        <v>0</v>
      </c>
      <c r="F8" s="177"/>
      <c r="I8" s="178" t="s">
        <v>17</v>
      </c>
      <c r="J8" s="175">
        <v>44900</v>
      </c>
      <c r="K8" s="175">
        <v>52156</v>
      </c>
    </row>
    <row r="9" s="161" customFormat="1" ht="18.75" customHeight="1" spans="1:11">
      <c r="A9" s="178" t="s">
        <v>733</v>
      </c>
      <c r="B9" s="175"/>
      <c r="C9" s="175">
        <v>18795</v>
      </c>
      <c r="D9" s="175">
        <v>18795</v>
      </c>
      <c r="E9" s="176">
        <f>C9-D9</f>
        <v>0</v>
      </c>
      <c r="F9" s="177"/>
      <c r="I9" s="178" t="s">
        <v>733</v>
      </c>
      <c r="J9" s="175"/>
      <c r="K9" s="175">
        <v>15566</v>
      </c>
    </row>
    <row r="10" s="161" customFormat="1" ht="18.75" customHeight="1" spans="1:11">
      <c r="A10" s="178" t="s">
        <v>19</v>
      </c>
      <c r="B10" s="175">
        <v>19500</v>
      </c>
      <c r="C10" s="175">
        <v>18723</v>
      </c>
      <c r="D10" s="175">
        <v>18723</v>
      </c>
      <c r="E10" s="176">
        <f t="shared" ref="E10:E23" si="0">C10-D10</f>
        <v>0</v>
      </c>
      <c r="F10" s="177"/>
      <c r="I10" s="178" t="s">
        <v>19</v>
      </c>
      <c r="J10" s="175">
        <v>10900</v>
      </c>
      <c r="K10" s="175">
        <v>12297</v>
      </c>
    </row>
    <row r="11" s="161" customFormat="1" ht="18.75" customHeight="1" spans="1:11">
      <c r="A11" s="178" t="s">
        <v>21</v>
      </c>
      <c r="B11" s="175">
        <v>26000</v>
      </c>
      <c r="C11" s="175">
        <v>26186</v>
      </c>
      <c r="D11" s="175">
        <v>26186</v>
      </c>
      <c r="E11" s="176">
        <f t="shared" si="0"/>
        <v>0</v>
      </c>
      <c r="F11" s="177"/>
      <c r="I11" s="178" t="s">
        <v>21</v>
      </c>
      <c r="J11" s="175">
        <v>4200</v>
      </c>
      <c r="K11" s="175">
        <v>4296</v>
      </c>
    </row>
    <row r="12" s="161" customFormat="1" ht="18.75" customHeight="1" spans="1:11">
      <c r="A12" s="178" t="s">
        <v>23</v>
      </c>
      <c r="B12" s="175">
        <v>2400</v>
      </c>
      <c r="C12" s="175">
        <v>2134</v>
      </c>
      <c r="D12" s="175">
        <v>2134</v>
      </c>
      <c r="E12" s="176">
        <f t="shared" si="0"/>
        <v>0</v>
      </c>
      <c r="F12" s="177"/>
      <c r="I12" s="178" t="s">
        <v>23</v>
      </c>
      <c r="J12" s="175">
        <v>2300</v>
      </c>
      <c r="K12" s="175">
        <v>2199</v>
      </c>
    </row>
    <row r="13" s="161" customFormat="1" ht="18.75" customHeight="1" spans="1:11">
      <c r="A13" s="178" t="s">
        <v>24</v>
      </c>
      <c r="B13" s="175">
        <v>7000</v>
      </c>
      <c r="C13" s="175">
        <v>7049</v>
      </c>
      <c r="D13" s="175">
        <v>7049</v>
      </c>
      <c r="E13" s="176">
        <f t="shared" si="0"/>
        <v>0</v>
      </c>
      <c r="F13" s="177"/>
      <c r="I13" s="178" t="s">
        <v>24</v>
      </c>
      <c r="J13" s="175">
        <v>7100</v>
      </c>
      <c r="K13" s="175">
        <v>7467</v>
      </c>
    </row>
    <row r="14" s="161" customFormat="1" ht="18.75" customHeight="1" spans="1:11">
      <c r="A14" s="178" t="s">
        <v>26</v>
      </c>
      <c r="B14" s="175">
        <v>5000</v>
      </c>
      <c r="C14" s="175">
        <v>5121</v>
      </c>
      <c r="D14" s="175">
        <v>5121</v>
      </c>
      <c r="E14" s="176">
        <f t="shared" si="0"/>
        <v>0</v>
      </c>
      <c r="F14" s="177"/>
      <c r="I14" s="178" t="s">
        <v>26</v>
      </c>
      <c r="J14" s="175">
        <v>5500</v>
      </c>
      <c r="K14" s="175">
        <v>5120</v>
      </c>
    </row>
    <row r="15" s="161" customFormat="1" ht="18.75" customHeight="1" spans="1:11">
      <c r="A15" s="178" t="s">
        <v>27</v>
      </c>
      <c r="B15" s="175">
        <v>1330</v>
      </c>
      <c r="C15" s="175">
        <v>1562</v>
      </c>
      <c r="D15" s="175">
        <v>1562</v>
      </c>
      <c r="E15" s="176">
        <f t="shared" si="0"/>
        <v>0</v>
      </c>
      <c r="F15" s="177"/>
      <c r="I15" s="178" t="s">
        <v>27</v>
      </c>
      <c r="J15" s="175">
        <v>1600</v>
      </c>
      <c r="K15" s="175">
        <v>1453</v>
      </c>
    </row>
    <row r="16" s="161" customFormat="1" ht="18.75" customHeight="1" spans="1:11">
      <c r="A16" s="178" t="s">
        <v>28</v>
      </c>
      <c r="B16" s="175">
        <v>4600</v>
      </c>
      <c r="C16" s="175">
        <v>4591</v>
      </c>
      <c r="D16" s="175">
        <v>4591</v>
      </c>
      <c r="E16" s="176">
        <f t="shared" si="0"/>
        <v>0</v>
      </c>
      <c r="F16" s="177"/>
      <c r="I16" s="178" t="s">
        <v>28</v>
      </c>
      <c r="J16" s="175">
        <v>4600</v>
      </c>
      <c r="K16" s="175">
        <v>5570</v>
      </c>
    </row>
    <row r="17" s="161" customFormat="1" ht="18.75" customHeight="1" spans="1:11">
      <c r="A17" s="178" t="s">
        <v>29</v>
      </c>
      <c r="B17" s="175">
        <v>4600</v>
      </c>
      <c r="C17" s="175">
        <v>10314</v>
      </c>
      <c r="D17" s="175">
        <v>10314</v>
      </c>
      <c r="E17" s="176">
        <f t="shared" si="0"/>
        <v>0</v>
      </c>
      <c r="F17" s="177"/>
      <c r="I17" s="178" t="s">
        <v>29</v>
      </c>
      <c r="J17" s="175">
        <v>7600</v>
      </c>
      <c r="K17" s="175">
        <v>3889</v>
      </c>
    </row>
    <row r="18" s="161" customFormat="1" ht="18.75" customHeight="1" spans="1:11">
      <c r="A18" s="178" t="s">
        <v>30</v>
      </c>
      <c r="B18" s="175">
        <v>1500</v>
      </c>
      <c r="C18" s="175">
        <v>1692</v>
      </c>
      <c r="D18" s="175">
        <v>1692</v>
      </c>
      <c r="E18" s="176">
        <f t="shared" si="0"/>
        <v>0</v>
      </c>
      <c r="F18" s="177"/>
      <c r="I18" s="178" t="s">
        <v>30</v>
      </c>
      <c r="J18" s="175">
        <v>1100</v>
      </c>
      <c r="K18" s="175">
        <v>1319</v>
      </c>
    </row>
    <row r="19" s="161" customFormat="1" ht="18.75" customHeight="1" spans="1:11">
      <c r="A19" s="178" t="s">
        <v>31</v>
      </c>
      <c r="B19" s="175">
        <v>150</v>
      </c>
      <c r="C19" s="175">
        <v>121</v>
      </c>
      <c r="D19" s="175">
        <v>121</v>
      </c>
      <c r="E19" s="176">
        <f t="shared" si="0"/>
        <v>0</v>
      </c>
      <c r="F19" s="177"/>
      <c r="I19" s="178" t="s">
        <v>31</v>
      </c>
      <c r="J19" s="175">
        <v>1900</v>
      </c>
      <c r="K19" s="175">
        <v>470</v>
      </c>
    </row>
    <row r="20" s="161" customFormat="1" ht="18.75" customHeight="1" spans="1:11">
      <c r="A20" s="178" t="s">
        <v>32</v>
      </c>
      <c r="B20" s="175">
        <v>8500</v>
      </c>
      <c r="C20" s="175">
        <v>10386</v>
      </c>
      <c r="D20" s="175">
        <v>10386</v>
      </c>
      <c r="E20" s="176">
        <f t="shared" si="0"/>
        <v>0</v>
      </c>
      <c r="F20" s="177"/>
      <c r="I20" s="178" t="s">
        <v>32</v>
      </c>
      <c r="J20" s="175">
        <v>6800</v>
      </c>
      <c r="K20" s="175">
        <v>8286</v>
      </c>
    </row>
    <row r="21" s="161" customFormat="1" ht="18.75" customHeight="1" spans="1:11">
      <c r="A21" s="178" t="s">
        <v>33</v>
      </c>
      <c r="B21" s="175">
        <v>1850</v>
      </c>
      <c r="C21" s="175">
        <v>2211</v>
      </c>
      <c r="D21" s="175">
        <v>2211</v>
      </c>
      <c r="E21" s="176">
        <f t="shared" si="0"/>
        <v>0</v>
      </c>
      <c r="F21" s="177"/>
      <c r="I21" s="178" t="s">
        <v>33</v>
      </c>
      <c r="J21" s="175">
        <v>2500</v>
      </c>
      <c r="K21" s="175">
        <v>1807</v>
      </c>
    </row>
    <row r="22" s="161" customFormat="1" ht="18.75" customHeight="1" spans="1:11">
      <c r="A22" s="178" t="s">
        <v>34</v>
      </c>
      <c r="B22" s="175">
        <v>760</v>
      </c>
      <c r="C22" s="175">
        <v>923</v>
      </c>
      <c r="D22" s="175">
        <v>923</v>
      </c>
      <c r="E22" s="176">
        <f t="shared" si="0"/>
        <v>0</v>
      </c>
      <c r="F22" s="177"/>
      <c r="I22" s="178" t="s">
        <v>34</v>
      </c>
      <c r="J22" s="175"/>
      <c r="K22" s="175">
        <v>498</v>
      </c>
    </row>
    <row r="23" s="161" customFormat="1" ht="18.75" customHeight="1" spans="1:11">
      <c r="A23" s="178" t="s">
        <v>35</v>
      </c>
      <c r="B23" s="175"/>
      <c r="C23" s="175">
        <v>123</v>
      </c>
      <c r="D23" s="175">
        <v>123</v>
      </c>
      <c r="E23" s="176">
        <f t="shared" si="0"/>
        <v>0</v>
      </c>
      <c r="F23" s="177"/>
      <c r="I23" s="178"/>
      <c r="J23" s="175"/>
      <c r="K23" s="175"/>
    </row>
    <row r="24" s="161" customFormat="1" ht="18.75" customHeight="1" spans="1:11">
      <c r="A24" s="178" t="s">
        <v>36</v>
      </c>
      <c r="B24" s="175">
        <v>51215</v>
      </c>
      <c r="C24" s="175">
        <v>49014</v>
      </c>
      <c r="D24" s="175">
        <v>49014</v>
      </c>
      <c r="E24" s="176">
        <f t="shared" ref="E24:E55" si="1">C24-D24</f>
        <v>0</v>
      </c>
      <c r="F24" s="177"/>
      <c r="I24" s="178" t="s">
        <v>36</v>
      </c>
      <c r="J24" s="175">
        <v>67560</v>
      </c>
      <c r="K24" s="175">
        <v>73375</v>
      </c>
    </row>
    <row r="25" s="161" customFormat="1" ht="18.75" customHeight="1" spans="1:11">
      <c r="A25" s="178" t="s">
        <v>38</v>
      </c>
      <c r="B25" s="175">
        <v>6500</v>
      </c>
      <c r="C25" s="175">
        <v>8319</v>
      </c>
      <c r="D25" s="175">
        <v>8319</v>
      </c>
      <c r="E25" s="176">
        <f t="shared" si="1"/>
        <v>0</v>
      </c>
      <c r="F25" s="177"/>
      <c r="I25" s="178" t="s">
        <v>38</v>
      </c>
      <c r="J25" s="175">
        <v>6800</v>
      </c>
      <c r="K25" s="175">
        <v>8114</v>
      </c>
    </row>
    <row r="26" s="161" customFormat="1" ht="18.75" customHeight="1" spans="1:11">
      <c r="A26" s="178" t="s">
        <v>39</v>
      </c>
      <c r="B26" s="175">
        <v>2500</v>
      </c>
      <c r="C26" s="175">
        <v>2031</v>
      </c>
      <c r="D26" s="175">
        <v>2031</v>
      </c>
      <c r="E26" s="176">
        <f t="shared" si="1"/>
        <v>0</v>
      </c>
      <c r="F26" s="177"/>
      <c r="I26" s="178" t="s">
        <v>39</v>
      </c>
      <c r="J26" s="175">
        <v>9600</v>
      </c>
      <c r="K26" s="175">
        <v>3355</v>
      </c>
    </row>
    <row r="27" s="161" customFormat="1" ht="18.75" customHeight="1" spans="1:11">
      <c r="A27" s="178" t="s">
        <v>41</v>
      </c>
      <c r="B27" s="175">
        <v>4800</v>
      </c>
      <c r="C27" s="175">
        <v>7410</v>
      </c>
      <c r="D27" s="175">
        <v>7410</v>
      </c>
      <c r="E27" s="176">
        <f t="shared" si="1"/>
        <v>0</v>
      </c>
      <c r="F27" s="177"/>
      <c r="I27" s="178" t="s">
        <v>41</v>
      </c>
      <c r="J27" s="175">
        <v>4600</v>
      </c>
      <c r="K27" s="175">
        <v>3170</v>
      </c>
    </row>
    <row r="28" s="161" customFormat="1" ht="18.75" customHeight="1" spans="1:11">
      <c r="A28" s="178" t="s">
        <v>42</v>
      </c>
      <c r="B28" s="175">
        <v>22425</v>
      </c>
      <c r="C28" s="175">
        <v>22500</v>
      </c>
      <c r="D28" s="175">
        <v>22500</v>
      </c>
      <c r="E28" s="176">
        <f t="shared" si="1"/>
        <v>0</v>
      </c>
      <c r="F28" s="177"/>
      <c r="I28" s="178" t="s">
        <v>42</v>
      </c>
      <c r="J28" s="175">
        <v>24450</v>
      </c>
      <c r="K28" s="175">
        <v>37400</v>
      </c>
    </row>
    <row r="29" s="161" customFormat="1" ht="18.75" customHeight="1" spans="1:11">
      <c r="A29" s="178" t="s">
        <v>44</v>
      </c>
      <c r="B29" s="175">
        <v>14990</v>
      </c>
      <c r="C29" s="175">
        <v>8627</v>
      </c>
      <c r="D29" s="175">
        <v>8627</v>
      </c>
      <c r="E29" s="176">
        <f t="shared" si="1"/>
        <v>0</v>
      </c>
      <c r="F29" s="177"/>
      <c r="I29" s="178" t="s">
        <v>44</v>
      </c>
      <c r="J29" s="175">
        <v>22110</v>
      </c>
      <c r="K29" s="175">
        <v>19797</v>
      </c>
    </row>
    <row r="30" s="161" customFormat="1" ht="18.75" customHeight="1" spans="1:11">
      <c r="A30" s="178" t="s">
        <v>46</v>
      </c>
      <c r="B30" s="175"/>
      <c r="C30" s="175">
        <v>0</v>
      </c>
      <c r="D30" s="175">
        <v>0</v>
      </c>
      <c r="E30" s="176">
        <f t="shared" si="1"/>
        <v>0</v>
      </c>
      <c r="F30" s="177"/>
      <c r="I30" s="178" t="s">
        <v>46</v>
      </c>
      <c r="J30" s="175">
        <v>0</v>
      </c>
      <c r="K30" s="175">
        <v>1423</v>
      </c>
    </row>
    <row r="31" s="161" customFormat="1" ht="18.75" customHeight="1" spans="1:11">
      <c r="A31" s="178" t="s">
        <v>47</v>
      </c>
      <c r="B31" s="175"/>
      <c r="C31" s="175">
        <v>127</v>
      </c>
      <c r="D31" s="175">
        <v>127</v>
      </c>
      <c r="E31" s="176">
        <f t="shared" si="1"/>
        <v>0</v>
      </c>
      <c r="F31" s="177"/>
      <c r="I31" s="178" t="s">
        <v>47</v>
      </c>
      <c r="J31" s="175">
        <v>0</v>
      </c>
      <c r="K31" s="175">
        <v>116</v>
      </c>
    </row>
    <row r="32" s="161" customFormat="1" ht="21" customHeight="1" spans="1:11">
      <c r="A32" s="179" t="s">
        <v>48</v>
      </c>
      <c r="B32" s="175">
        <v>351622</v>
      </c>
      <c r="C32" s="175">
        <v>337787</v>
      </c>
      <c r="D32" s="175">
        <v>337787</v>
      </c>
      <c r="E32" s="176">
        <f t="shared" si="1"/>
        <v>0</v>
      </c>
      <c r="F32" s="177"/>
      <c r="I32" s="179" t="s">
        <v>48</v>
      </c>
      <c r="J32" s="175">
        <v>337122</v>
      </c>
      <c r="K32" s="175">
        <v>309236</v>
      </c>
    </row>
    <row r="33" s="161" customFormat="1" ht="21" customHeight="1" spans="1:11">
      <c r="A33" s="180" t="s">
        <v>79</v>
      </c>
      <c r="B33" s="175">
        <v>41356</v>
      </c>
      <c r="C33" s="175">
        <v>39465</v>
      </c>
      <c r="D33" s="175">
        <v>39465</v>
      </c>
      <c r="E33" s="176">
        <f t="shared" si="1"/>
        <v>0</v>
      </c>
      <c r="F33" s="177"/>
      <c r="I33" s="180" t="s">
        <v>79</v>
      </c>
      <c r="J33" s="175">
        <v>47459</v>
      </c>
      <c r="K33" s="175">
        <v>46101</v>
      </c>
    </row>
    <row r="34" s="161" customFormat="1" ht="21" customHeight="1" spans="1:11">
      <c r="A34" s="180" t="s">
        <v>555</v>
      </c>
      <c r="B34" s="175"/>
      <c r="C34" s="175"/>
      <c r="D34" s="175"/>
      <c r="E34" s="176">
        <f t="shared" si="1"/>
        <v>0</v>
      </c>
      <c r="F34" s="177"/>
      <c r="I34" s="180" t="s">
        <v>555</v>
      </c>
      <c r="J34" s="175"/>
      <c r="K34" s="175"/>
    </row>
    <row r="35" s="161" customFormat="1" ht="21" customHeight="1" spans="1:11">
      <c r="A35" s="180" t="s">
        <v>230</v>
      </c>
      <c r="B35" s="175">
        <v>523</v>
      </c>
      <c r="C35" s="175">
        <v>276</v>
      </c>
      <c r="D35" s="175">
        <v>276</v>
      </c>
      <c r="E35" s="176">
        <f t="shared" si="1"/>
        <v>0</v>
      </c>
      <c r="F35" s="177"/>
      <c r="I35" s="180" t="s">
        <v>230</v>
      </c>
      <c r="J35" s="175">
        <v>134</v>
      </c>
      <c r="K35" s="175">
        <v>63</v>
      </c>
    </row>
    <row r="36" s="161" customFormat="1" ht="21" customHeight="1" spans="1:11">
      <c r="A36" s="180" t="s">
        <v>236</v>
      </c>
      <c r="B36" s="175">
        <v>14919</v>
      </c>
      <c r="C36" s="175">
        <v>13991</v>
      </c>
      <c r="D36" s="175">
        <v>13991</v>
      </c>
      <c r="E36" s="176">
        <f t="shared" si="1"/>
        <v>0</v>
      </c>
      <c r="F36" s="177"/>
      <c r="I36" s="180" t="s">
        <v>236</v>
      </c>
      <c r="J36" s="175">
        <v>14229</v>
      </c>
      <c r="K36" s="175">
        <v>13762</v>
      </c>
    </row>
    <row r="37" s="161" customFormat="1" ht="21" customHeight="1" spans="1:11">
      <c r="A37" s="180" t="s">
        <v>266</v>
      </c>
      <c r="B37" s="175">
        <v>74473</v>
      </c>
      <c r="C37" s="175">
        <v>72550</v>
      </c>
      <c r="D37" s="175">
        <v>72550</v>
      </c>
      <c r="E37" s="176">
        <f t="shared" si="1"/>
        <v>0</v>
      </c>
      <c r="F37" s="177"/>
      <c r="I37" s="180" t="s">
        <v>266</v>
      </c>
      <c r="J37" s="175">
        <v>72683</v>
      </c>
      <c r="K37" s="175">
        <v>71409</v>
      </c>
    </row>
    <row r="38" s="161" customFormat="1" ht="21" customHeight="1" spans="1:11">
      <c r="A38" s="180" t="s">
        <v>323</v>
      </c>
      <c r="B38" s="175">
        <v>4380</v>
      </c>
      <c r="C38" s="175">
        <v>3313</v>
      </c>
      <c r="D38" s="175">
        <v>3313</v>
      </c>
      <c r="E38" s="176">
        <f t="shared" si="1"/>
        <v>0</v>
      </c>
      <c r="F38" s="177"/>
      <c r="I38" s="180" t="s">
        <v>323</v>
      </c>
      <c r="J38" s="175">
        <v>3911</v>
      </c>
      <c r="K38" s="175">
        <v>2967</v>
      </c>
    </row>
    <row r="39" s="161" customFormat="1" ht="21" customHeight="1" spans="1:11">
      <c r="A39" s="180" t="s">
        <v>561</v>
      </c>
      <c r="B39" s="175">
        <v>5868</v>
      </c>
      <c r="C39" s="175">
        <v>5408</v>
      </c>
      <c r="D39" s="175">
        <v>5408</v>
      </c>
      <c r="E39" s="176">
        <f t="shared" si="1"/>
        <v>0</v>
      </c>
      <c r="F39" s="177"/>
      <c r="I39" s="180" t="s">
        <v>561</v>
      </c>
      <c r="J39" s="175">
        <v>4307</v>
      </c>
      <c r="K39" s="175">
        <v>3851</v>
      </c>
    </row>
    <row r="40" s="161" customFormat="1" ht="21" customHeight="1" spans="1:11">
      <c r="A40" s="180" t="s">
        <v>408</v>
      </c>
      <c r="B40" s="175">
        <v>40656</v>
      </c>
      <c r="C40" s="175">
        <v>39716</v>
      </c>
      <c r="D40" s="175">
        <v>39716</v>
      </c>
      <c r="E40" s="176">
        <f t="shared" si="1"/>
        <v>0</v>
      </c>
      <c r="F40" s="177"/>
      <c r="I40" s="180" t="s">
        <v>408</v>
      </c>
      <c r="J40" s="175">
        <v>38107</v>
      </c>
      <c r="K40" s="175">
        <v>36549</v>
      </c>
    </row>
    <row r="41" ht="21" customHeight="1" spans="1:11">
      <c r="A41" s="180" t="s">
        <v>111</v>
      </c>
      <c r="B41" s="175">
        <v>31108</v>
      </c>
      <c r="C41" s="175">
        <v>29572</v>
      </c>
      <c r="D41" s="175">
        <v>29572</v>
      </c>
      <c r="E41" s="176">
        <f t="shared" si="1"/>
        <v>0</v>
      </c>
      <c r="F41" s="181"/>
      <c r="I41" s="180" t="s">
        <v>564</v>
      </c>
      <c r="J41" s="175">
        <v>27332</v>
      </c>
      <c r="K41" s="175">
        <v>26605</v>
      </c>
    </row>
    <row r="42" ht="21" customHeight="1" spans="1:11">
      <c r="A42" s="180" t="s">
        <v>183</v>
      </c>
      <c r="B42" s="175">
        <v>11095</v>
      </c>
      <c r="C42" s="175">
        <v>10278</v>
      </c>
      <c r="D42" s="175">
        <v>10278</v>
      </c>
      <c r="E42" s="176">
        <f t="shared" si="1"/>
        <v>0</v>
      </c>
      <c r="F42" s="181"/>
      <c r="I42" s="180" t="s">
        <v>183</v>
      </c>
      <c r="J42" s="175">
        <v>18060</v>
      </c>
      <c r="K42" s="175">
        <v>11762</v>
      </c>
    </row>
    <row r="43" ht="21" customHeight="1" spans="1:11">
      <c r="A43" s="180" t="s">
        <v>734</v>
      </c>
      <c r="B43" s="175">
        <v>19862</v>
      </c>
      <c r="C43" s="175">
        <v>19433</v>
      </c>
      <c r="D43" s="175">
        <v>19433</v>
      </c>
      <c r="E43" s="176">
        <f t="shared" si="1"/>
        <v>0</v>
      </c>
      <c r="F43" s="181"/>
      <c r="I43" s="180" t="s">
        <v>567</v>
      </c>
      <c r="J43" s="175">
        <v>14477</v>
      </c>
      <c r="K43" s="175">
        <v>14390</v>
      </c>
    </row>
    <row r="44" ht="21" customHeight="1" spans="1:11">
      <c r="A44" s="180" t="s">
        <v>569</v>
      </c>
      <c r="B44" s="175">
        <v>49365</v>
      </c>
      <c r="C44" s="175">
        <v>48766</v>
      </c>
      <c r="D44" s="175">
        <v>48766</v>
      </c>
      <c r="E44" s="176">
        <f t="shared" si="1"/>
        <v>0</v>
      </c>
      <c r="F44" s="181"/>
      <c r="I44" s="180" t="s">
        <v>569</v>
      </c>
      <c r="J44" s="175">
        <v>51544</v>
      </c>
      <c r="K44" s="175">
        <v>40385</v>
      </c>
    </row>
    <row r="45" ht="21" customHeight="1" spans="1:11">
      <c r="A45" s="180" t="s">
        <v>343</v>
      </c>
      <c r="B45" s="175">
        <v>13082</v>
      </c>
      <c r="C45" s="175">
        <v>12935</v>
      </c>
      <c r="D45" s="175">
        <v>12935</v>
      </c>
      <c r="E45" s="176">
        <f t="shared" si="1"/>
        <v>0</v>
      </c>
      <c r="F45" s="181"/>
      <c r="I45" s="180" t="s">
        <v>343</v>
      </c>
      <c r="J45" s="175">
        <v>12519</v>
      </c>
      <c r="K45" s="175">
        <v>12310</v>
      </c>
    </row>
    <row r="46" ht="21" customHeight="1" spans="1:11">
      <c r="A46" s="180" t="s">
        <v>572</v>
      </c>
      <c r="B46" s="175">
        <v>6960</v>
      </c>
      <c r="C46" s="175">
        <v>6879</v>
      </c>
      <c r="D46" s="175">
        <v>6879</v>
      </c>
      <c r="E46" s="176">
        <f t="shared" si="1"/>
        <v>0</v>
      </c>
      <c r="F46" s="181"/>
      <c r="I46" s="180" t="s">
        <v>572</v>
      </c>
      <c r="J46" s="175">
        <v>3365</v>
      </c>
      <c r="K46" s="175">
        <v>2640</v>
      </c>
    </row>
    <row r="47" ht="21" customHeight="1" spans="1:11">
      <c r="A47" s="180" t="s">
        <v>574</v>
      </c>
      <c r="B47" s="175">
        <v>2828</v>
      </c>
      <c r="C47" s="175">
        <v>1851</v>
      </c>
      <c r="D47" s="175">
        <v>1851</v>
      </c>
      <c r="E47" s="176">
        <f t="shared" si="1"/>
        <v>0</v>
      </c>
      <c r="F47" s="181"/>
      <c r="I47" s="180" t="s">
        <v>574</v>
      </c>
      <c r="J47" s="175">
        <v>2451</v>
      </c>
      <c r="K47" s="175">
        <v>2071</v>
      </c>
    </row>
    <row r="48" ht="21" customHeight="1" spans="1:11">
      <c r="A48" s="180" t="s">
        <v>576</v>
      </c>
      <c r="B48" s="175">
        <v>80</v>
      </c>
      <c r="C48" s="175">
        <v>71</v>
      </c>
      <c r="D48" s="175">
        <v>71</v>
      </c>
      <c r="E48" s="176">
        <f t="shared" si="1"/>
        <v>0</v>
      </c>
      <c r="F48" s="181"/>
      <c r="I48" s="180" t="s">
        <v>576</v>
      </c>
      <c r="J48" s="175"/>
      <c r="K48" s="175"/>
    </row>
    <row r="49" ht="21" customHeight="1" spans="1:11">
      <c r="A49" s="180" t="s">
        <v>578</v>
      </c>
      <c r="B49" s="175"/>
      <c r="C49" s="175"/>
      <c r="D49" s="175"/>
      <c r="E49" s="176">
        <f t="shared" si="1"/>
        <v>0</v>
      </c>
      <c r="F49" s="181"/>
      <c r="I49" s="180" t="s">
        <v>578</v>
      </c>
      <c r="J49" s="175"/>
      <c r="K49" s="175"/>
    </row>
    <row r="50" ht="21" customHeight="1" spans="1:11">
      <c r="A50" s="180" t="s">
        <v>409</v>
      </c>
      <c r="B50" s="175">
        <v>7328</v>
      </c>
      <c r="C50" s="175">
        <v>6587</v>
      </c>
      <c r="D50" s="175">
        <v>6587</v>
      </c>
      <c r="E50" s="176">
        <f t="shared" si="1"/>
        <v>0</v>
      </c>
      <c r="F50" s="181"/>
      <c r="I50" s="180" t="s">
        <v>580</v>
      </c>
      <c r="J50" s="175">
        <v>7018</v>
      </c>
      <c r="K50" s="175">
        <v>5171</v>
      </c>
    </row>
    <row r="51" ht="21" customHeight="1" spans="1:11">
      <c r="A51" s="180" t="s">
        <v>428</v>
      </c>
      <c r="B51" s="175">
        <v>7307</v>
      </c>
      <c r="C51" s="175">
        <v>7227</v>
      </c>
      <c r="D51" s="175">
        <v>7227</v>
      </c>
      <c r="E51" s="176">
        <f t="shared" si="1"/>
        <v>0</v>
      </c>
      <c r="F51" s="181"/>
      <c r="I51" s="180" t="s">
        <v>428</v>
      </c>
      <c r="J51" s="175">
        <v>2615</v>
      </c>
      <c r="K51" s="175">
        <v>2289</v>
      </c>
    </row>
    <row r="52" ht="21" customHeight="1" spans="1:11">
      <c r="A52" s="180" t="s">
        <v>583</v>
      </c>
      <c r="B52" s="175">
        <v>1245</v>
      </c>
      <c r="C52" s="175">
        <v>493</v>
      </c>
      <c r="D52" s="175">
        <v>493</v>
      </c>
      <c r="E52" s="176">
        <f t="shared" si="1"/>
        <v>0</v>
      </c>
      <c r="F52" s="181"/>
      <c r="I52" s="180" t="s">
        <v>583</v>
      </c>
      <c r="J52" s="175">
        <v>799</v>
      </c>
      <c r="K52" s="175">
        <v>799</v>
      </c>
    </row>
    <row r="53" ht="21" customHeight="1" spans="1:11">
      <c r="A53" s="180" t="s">
        <v>455</v>
      </c>
      <c r="B53" s="175">
        <v>2290</v>
      </c>
      <c r="C53" s="175">
        <v>2191</v>
      </c>
      <c r="D53" s="175">
        <v>2191</v>
      </c>
      <c r="E53" s="176">
        <f t="shared" si="1"/>
        <v>0</v>
      </c>
      <c r="F53" s="181"/>
      <c r="I53" s="180"/>
      <c r="J53" s="175"/>
      <c r="K53" s="175"/>
    </row>
    <row r="54" ht="21" customHeight="1" spans="1:11">
      <c r="A54" s="180" t="s">
        <v>585</v>
      </c>
      <c r="B54" s="175">
        <v>15844</v>
      </c>
      <c r="C54" s="175">
        <v>15844</v>
      </c>
      <c r="D54" s="175">
        <v>15844</v>
      </c>
      <c r="E54" s="176">
        <f t="shared" si="1"/>
        <v>0</v>
      </c>
      <c r="F54" s="181"/>
      <c r="I54" s="180" t="s">
        <v>585</v>
      </c>
      <c r="J54" s="175">
        <v>15326</v>
      </c>
      <c r="K54" s="175">
        <v>15326</v>
      </c>
    </row>
    <row r="55" ht="21" customHeight="1" spans="1:11">
      <c r="A55" s="180" t="s">
        <v>546</v>
      </c>
      <c r="B55" s="175">
        <v>1053</v>
      </c>
      <c r="C55" s="175">
        <v>941</v>
      </c>
      <c r="D55" s="175">
        <v>941</v>
      </c>
      <c r="E55" s="176">
        <f t="shared" si="1"/>
        <v>0</v>
      </c>
      <c r="F55" s="181"/>
      <c r="I55" s="180" t="s">
        <v>546</v>
      </c>
      <c r="J55" s="175">
        <v>786</v>
      </c>
      <c r="K55" s="175">
        <v>786</v>
      </c>
    </row>
  </sheetData>
  <mergeCells count="8">
    <mergeCell ref="A2:F2"/>
    <mergeCell ref="E3:F3"/>
    <mergeCell ref="A4:A5"/>
    <mergeCell ref="B4:B5"/>
    <mergeCell ref="C4:C5"/>
    <mergeCell ref="D4:D5"/>
    <mergeCell ref="E4:E5"/>
    <mergeCell ref="F4:F5"/>
  </mergeCells>
  <printOptions horizontalCentered="1"/>
  <pageMargins left="0.511741544318011" right="0.275659983552347" top="0.354122388081288" bottom="0.315238382872634" header="0.551319967104694" footer="0.196503208378169"/>
  <pageSetup paperSize="9" scale="70" orientation="portrait" horizontalDpi="600"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workbookViewId="0">
      <selection activeCell="A1" sqref="A1"/>
    </sheetView>
  </sheetViews>
  <sheetFormatPr defaultColWidth="9" defaultRowHeight="14.25"/>
  <cols>
    <col min="1" max="1" width="44.625" style="114" customWidth="1"/>
    <col min="2" max="2" width="13.875" style="84" customWidth="1"/>
    <col min="3" max="3" width="11.875" style="84" customWidth="1"/>
    <col min="4" max="4" width="9.5" style="84" customWidth="1"/>
    <col min="5" max="5" width="20.75" style="136" customWidth="1"/>
    <col min="6" max="7" width="9" style="114"/>
    <col min="8" max="8" width="33.25" style="114" customWidth="1"/>
    <col min="9" max="9" width="19.5" style="114" hidden="1" customWidth="1"/>
    <col min="10" max="16384" width="9" style="114"/>
  </cols>
  <sheetData>
    <row r="1" spans="1:1">
      <c r="A1" s="85" t="s">
        <v>735</v>
      </c>
    </row>
    <row r="2" ht="24" customHeight="1" spans="1:5">
      <c r="A2" s="137" t="s">
        <v>736</v>
      </c>
      <c r="B2" s="137"/>
      <c r="C2" s="137"/>
      <c r="D2" s="137"/>
      <c r="E2" s="137"/>
    </row>
    <row r="3" spans="1:5">
      <c r="A3" s="156"/>
      <c r="E3" s="157" t="s">
        <v>2</v>
      </c>
    </row>
    <row r="4" ht="46.5" customHeight="1" spans="1:9">
      <c r="A4" s="128" t="s">
        <v>590</v>
      </c>
      <c r="B4" s="140" t="s">
        <v>76</v>
      </c>
      <c r="C4" s="141" t="s">
        <v>730</v>
      </c>
      <c r="D4" s="140" t="s">
        <v>731</v>
      </c>
      <c r="E4" s="140" t="s">
        <v>732</v>
      </c>
      <c r="I4" s="114" t="s">
        <v>550</v>
      </c>
    </row>
    <row r="5" s="135" customFormat="1" ht="21.75" customHeight="1" spans="1:5">
      <c r="A5" s="142" t="s">
        <v>592</v>
      </c>
      <c r="B5" s="143">
        <v>189995</v>
      </c>
      <c r="C5" s="143">
        <v>189995</v>
      </c>
      <c r="D5" s="143">
        <f t="shared" ref="D5:D11" si="0">B5-C5</f>
        <v>0</v>
      </c>
      <c r="E5" s="144"/>
    </row>
    <row r="6" ht="19.5" customHeight="1" spans="1:5">
      <c r="A6" s="145" t="s">
        <v>593</v>
      </c>
      <c r="B6" s="143">
        <v>126694</v>
      </c>
      <c r="C6" s="143">
        <v>121999</v>
      </c>
      <c r="D6" s="143">
        <f t="shared" si="0"/>
        <v>4695</v>
      </c>
      <c r="E6" s="146"/>
    </row>
    <row r="7" ht="19.5" customHeight="1" spans="1:5">
      <c r="A7" s="147" t="s">
        <v>594</v>
      </c>
      <c r="B7" s="143">
        <v>13908</v>
      </c>
      <c r="C7" s="143">
        <v>13908</v>
      </c>
      <c r="D7" s="143">
        <f t="shared" si="0"/>
        <v>0</v>
      </c>
      <c r="E7" s="146"/>
    </row>
    <row r="8" ht="19.5" customHeight="1" spans="1:5">
      <c r="A8" s="147" t="s">
        <v>595</v>
      </c>
      <c r="B8" s="143">
        <v>6664</v>
      </c>
      <c r="C8" s="143">
        <v>6664</v>
      </c>
      <c r="D8" s="143">
        <f t="shared" si="0"/>
        <v>0</v>
      </c>
      <c r="E8" s="146"/>
    </row>
    <row r="9" ht="19.5" customHeight="1" spans="1:5">
      <c r="A9" s="147" t="s">
        <v>596</v>
      </c>
      <c r="B9" s="143">
        <v>3411</v>
      </c>
      <c r="C9" s="143">
        <v>3411</v>
      </c>
      <c r="D9" s="143">
        <f t="shared" si="0"/>
        <v>0</v>
      </c>
      <c r="E9" s="146"/>
    </row>
    <row r="10" ht="19.5" customHeight="1" spans="1:5">
      <c r="A10" s="147" t="s">
        <v>597</v>
      </c>
      <c r="B10" s="143">
        <v>671</v>
      </c>
      <c r="C10" s="143">
        <v>671</v>
      </c>
      <c r="D10" s="143">
        <f t="shared" si="0"/>
        <v>0</v>
      </c>
      <c r="E10" s="148"/>
    </row>
    <row r="11" ht="19.5" customHeight="1" spans="1:5">
      <c r="A11" s="147" t="s">
        <v>598</v>
      </c>
      <c r="B11" s="143">
        <v>3162</v>
      </c>
      <c r="C11" s="143">
        <v>3162</v>
      </c>
      <c r="D11" s="143">
        <f t="shared" si="0"/>
        <v>0</v>
      </c>
      <c r="E11" s="148"/>
    </row>
    <row r="12" ht="19.5" customHeight="1" spans="1:5">
      <c r="A12" s="147" t="s">
        <v>599</v>
      </c>
      <c r="B12" s="143">
        <v>0</v>
      </c>
      <c r="C12" s="143">
        <v>0</v>
      </c>
      <c r="D12" s="143">
        <f t="shared" ref="D12:D22" si="1">B12-C12</f>
        <v>0</v>
      </c>
      <c r="E12" s="148"/>
    </row>
    <row r="13" ht="19.5" customHeight="1" spans="1:5">
      <c r="A13" s="147" t="s">
        <v>600</v>
      </c>
      <c r="B13" s="143">
        <v>88915</v>
      </c>
      <c r="C13" s="143">
        <v>84220</v>
      </c>
      <c r="D13" s="143">
        <f t="shared" si="1"/>
        <v>4695</v>
      </c>
      <c r="E13" s="148"/>
    </row>
    <row r="14" ht="19.5" customHeight="1" spans="1:5">
      <c r="A14" s="147" t="s">
        <v>601</v>
      </c>
      <c r="B14" s="143">
        <v>9433</v>
      </c>
      <c r="C14" s="143">
        <v>9433</v>
      </c>
      <c r="D14" s="143">
        <f t="shared" si="1"/>
        <v>0</v>
      </c>
      <c r="E14" s="148"/>
    </row>
    <row r="15" ht="19.5" customHeight="1" spans="1:5">
      <c r="A15" s="147" t="s">
        <v>602</v>
      </c>
      <c r="B15" s="143">
        <v>1517</v>
      </c>
      <c r="C15" s="143">
        <v>1517</v>
      </c>
      <c r="D15" s="143">
        <f t="shared" si="1"/>
        <v>0</v>
      </c>
      <c r="E15" s="148"/>
    </row>
    <row r="16" ht="19.5" customHeight="1" spans="1:5">
      <c r="A16" s="147" t="s">
        <v>603</v>
      </c>
      <c r="B16" s="143">
        <v>10549</v>
      </c>
      <c r="C16" s="143">
        <v>10549</v>
      </c>
      <c r="D16" s="143">
        <f t="shared" si="1"/>
        <v>0</v>
      </c>
      <c r="E16" s="148"/>
    </row>
    <row r="17" ht="19.5" customHeight="1" spans="1:5">
      <c r="A17" s="147" t="s">
        <v>604</v>
      </c>
      <c r="B17" s="143">
        <v>838</v>
      </c>
      <c r="C17" s="143">
        <v>838</v>
      </c>
      <c r="D17" s="143">
        <f t="shared" si="1"/>
        <v>0</v>
      </c>
      <c r="E17" s="148"/>
    </row>
    <row r="18" ht="19.5" customHeight="1" spans="1:5">
      <c r="A18" s="147" t="s">
        <v>605</v>
      </c>
      <c r="B18" s="143">
        <v>0</v>
      </c>
      <c r="C18" s="143">
        <v>0</v>
      </c>
      <c r="D18" s="143">
        <f t="shared" si="1"/>
        <v>0</v>
      </c>
      <c r="E18" s="148"/>
    </row>
    <row r="19" ht="19.5" customHeight="1" spans="1:5">
      <c r="A19" s="147" t="s">
        <v>606</v>
      </c>
      <c r="B19" s="143">
        <v>0</v>
      </c>
      <c r="C19" s="143">
        <v>0</v>
      </c>
      <c r="D19" s="143">
        <f t="shared" si="1"/>
        <v>0</v>
      </c>
      <c r="E19" s="148"/>
    </row>
    <row r="20" ht="19.5" customHeight="1" spans="1:5">
      <c r="A20" s="147" t="s">
        <v>607</v>
      </c>
      <c r="B20" s="143">
        <v>1380</v>
      </c>
      <c r="C20" s="143">
        <v>1380</v>
      </c>
      <c r="D20" s="143">
        <f t="shared" si="1"/>
        <v>0</v>
      </c>
      <c r="E20" s="148"/>
    </row>
    <row r="21" ht="19.5" customHeight="1" spans="1:5">
      <c r="A21" s="147" t="s">
        <v>608</v>
      </c>
      <c r="B21" s="143">
        <v>2780</v>
      </c>
      <c r="C21" s="143">
        <v>2780</v>
      </c>
      <c r="D21" s="143">
        <f t="shared" si="1"/>
        <v>0</v>
      </c>
      <c r="E21" s="148"/>
    </row>
    <row r="22" ht="19.5" customHeight="1" spans="1:5">
      <c r="A22" s="147" t="s">
        <v>609</v>
      </c>
      <c r="B22" s="143">
        <v>120</v>
      </c>
      <c r="C22" s="143">
        <v>120</v>
      </c>
      <c r="D22" s="143">
        <f t="shared" si="1"/>
        <v>0</v>
      </c>
      <c r="E22" s="148"/>
    </row>
    <row r="23" ht="19.5" customHeight="1" spans="1:5">
      <c r="A23" s="147" t="s">
        <v>610</v>
      </c>
      <c r="B23" s="143">
        <v>0</v>
      </c>
      <c r="C23" s="143">
        <v>0</v>
      </c>
      <c r="D23" s="143">
        <f t="shared" ref="D23:D45" si="2">B23-C23</f>
        <v>0</v>
      </c>
      <c r="E23" s="148"/>
    </row>
    <row r="24" ht="19.5" customHeight="1" spans="1:5">
      <c r="A24" s="147" t="s">
        <v>611</v>
      </c>
      <c r="B24" s="143">
        <v>0</v>
      </c>
      <c r="C24" s="143">
        <v>0</v>
      </c>
      <c r="D24" s="143">
        <f t="shared" si="2"/>
        <v>0</v>
      </c>
      <c r="E24" s="148"/>
    </row>
    <row r="25" ht="19.5" customHeight="1" spans="1:5">
      <c r="A25" s="147" t="s">
        <v>612</v>
      </c>
      <c r="B25" s="143">
        <v>0</v>
      </c>
      <c r="C25" s="143">
        <v>0</v>
      </c>
      <c r="D25" s="143">
        <f t="shared" si="2"/>
        <v>0</v>
      </c>
      <c r="E25" s="148"/>
    </row>
    <row r="26" ht="19.5" customHeight="1" spans="1:5">
      <c r="A26" s="147" t="s">
        <v>613</v>
      </c>
      <c r="B26" s="143">
        <v>0</v>
      </c>
      <c r="C26" s="143">
        <v>0</v>
      </c>
      <c r="D26" s="143">
        <f t="shared" si="2"/>
        <v>0</v>
      </c>
      <c r="E26" s="148"/>
    </row>
    <row r="27" ht="19.5" customHeight="1" spans="1:5">
      <c r="A27" s="147" t="s">
        <v>614</v>
      </c>
      <c r="B27" s="143">
        <v>0</v>
      </c>
      <c r="C27" s="143">
        <v>0</v>
      </c>
      <c r="D27" s="143">
        <f t="shared" si="2"/>
        <v>0</v>
      </c>
      <c r="E27" s="148"/>
    </row>
    <row r="28" ht="19.5" customHeight="1" spans="1:5">
      <c r="A28" s="147" t="s">
        <v>615</v>
      </c>
      <c r="B28" s="143">
        <v>62298</v>
      </c>
      <c r="C28" s="143">
        <v>57603</v>
      </c>
      <c r="D28" s="143">
        <f t="shared" si="2"/>
        <v>4695</v>
      </c>
      <c r="E28" s="146"/>
    </row>
    <row r="29" ht="27" customHeight="1" spans="1:5">
      <c r="A29" s="147" t="s">
        <v>616</v>
      </c>
      <c r="B29" s="143">
        <v>23871</v>
      </c>
      <c r="C29" s="143">
        <v>23871</v>
      </c>
      <c r="D29" s="143">
        <f t="shared" si="2"/>
        <v>0</v>
      </c>
      <c r="E29" s="148"/>
    </row>
    <row r="30" ht="27" customHeight="1" spans="1:5">
      <c r="A30" s="147" t="s">
        <v>617</v>
      </c>
      <c r="B30" s="143">
        <v>38295</v>
      </c>
      <c r="C30" s="143">
        <v>38165</v>
      </c>
      <c r="D30" s="143">
        <f t="shared" si="2"/>
        <v>130</v>
      </c>
      <c r="E30" s="148"/>
    </row>
    <row r="31" ht="20.25" customHeight="1" spans="1:5">
      <c r="A31" s="147" t="s">
        <v>618</v>
      </c>
      <c r="B31" s="143">
        <v>26007</v>
      </c>
      <c r="C31" s="143">
        <v>26007</v>
      </c>
      <c r="D31" s="143">
        <f t="shared" si="2"/>
        <v>0</v>
      </c>
      <c r="E31" s="148"/>
    </row>
    <row r="32" ht="20.25" customHeight="1" spans="1:5">
      <c r="A32" s="147" t="s">
        <v>619</v>
      </c>
      <c r="B32" s="143">
        <v>30913</v>
      </c>
      <c r="C32" s="143">
        <v>30913</v>
      </c>
      <c r="D32" s="143">
        <f t="shared" si="2"/>
        <v>0</v>
      </c>
      <c r="E32" s="148"/>
    </row>
    <row r="33" ht="20.25" customHeight="1" spans="1:5">
      <c r="A33" s="147" t="s">
        <v>620</v>
      </c>
      <c r="B33" s="143">
        <v>23914</v>
      </c>
      <c r="C33" s="143">
        <v>23914</v>
      </c>
      <c r="D33" s="143">
        <f t="shared" si="2"/>
        <v>0</v>
      </c>
      <c r="E33" s="148"/>
    </row>
    <row r="34" s="135" customFormat="1" ht="21.75" customHeight="1" spans="1:5">
      <c r="A34" s="142" t="s">
        <v>621</v>
      </c>
      <c r="B34" s="143">
        <f>B5+B6+B30+B31+B32+B33</f>
        <v>435818</v>
      </c>
      <c r="C34" s="143">
        <f>C5+C6+C30+C31+C32+C33</f>
        <v>430993</v>
      </c>
      <c r="D34" s="143">
        <f t="shared" si="2"/>
        <v>4825</v>
      </c>
      <c r="E34" s="149"/>
    </row>
    <row r="35" s="135" customFormat="1" ht="21.75" customHeight="1" spans="1:5">
      <c r="A35" s="150" t="s">
        <v>77</v>
      </c>
      <c r="B35" s="143">
        <v>337787</v>
      </c>
      <c r="C35" s="143">
        <v>337787</v>
      </c>
      <c r="D35" s="143">
        <f t="shared" si="2"/>
        <v>0</v>
      </c>
      <c r="E35" s="149"/>
    </row>
    <row r="36" ht="21" customHeight="1" spans="1:5">
      <c r="A36" s="152" t="s">
        <v>622</v>
      </c>
      <c r="B36" s="143">
        <v>20263</v>
      </c>
      <c r="C36" s="143">
        <v>19819</v>
      </c>
      <c r="D36" s="143">
        <f t="shared" si="2"/>
        <v>444</v>
      </c>
      <c r="E36" s="148"/>
    </row>
    <row r="37" ht="21" customHeight="1" spans="1:5">
      <c r="A37" s="147" t="s">
        <v>623</v>
      </c>
      <c r="B37" s="143">
        <v>15623</v>
      </c>
      <c r="C37" s="143">
        <v>15590</v>
      </c>
      <c r="D37" s="143">
        <f t="shared" si="2"/>
        <v>33</v>
      </c>
      <c r="E37" s="148"/>
    </row>
    <row r="38" ht="21" customHeight="1" spans="1:5">
      <c r="A38" s="152" t="s">
        <v>624</v>
      </c>
      <c r="B38" s="143">
        <v>4640</v>
      </c>
      <c r="C38" s="143">
        <v>4229</v>
      </c>
      <c r="D38" s="143">
        <f t="shared" si="2"/>
        <v>411</v>
      </c>
      <c r="E38" s="148"/>
    </row>
    <row r="39" ht="21" customHeight="1" spans="1:5">
      <c r="A39" s="147" t="s">
        <v>625</v>
      </c>
      <c r="B39" s="143">
        <v>43933</v>
      </c>
      <c r="C39" s="143">
        <v>43933</v>
      </c>
      <c r="D39" s="143">
        <f t="shared" si="2"/>
        <v>0</v>
      </c>
      <c r="E39" s="148"/>
    </row>
    <row r="40" ht="21" customHeight="1" spans="1:5">
      <c r="A40" s="147" t="s">
        <v>626</v>
      </c>
      <c r="B40" s="143">
        <v>0</v>
      </c>
      <c r="C40" s="143">
        <v>0</v>
      </c>
      <c r="D40" s="143">
        <f t="shared" si="2"/>
        <v>0</v>
      </c>
      <c r="E40" s="148"/>
    </row>
    <row r="41" ht="21" customHeight="1" spans="1:5">
      <c r="A41" s="147" t="s">
        <v>627</v>
      </c>
      <c r="B41" s="143">
        <v>20000</v>
      </c>
      <c r="C41" s="143">
        <v>20000</v>
      </c>
      <c r="D41" s="143">
        <f t="shared" si="2"/>
        <v>0</v>
      </c>
      <c r="E41" s="148"/>
    </row>
    <row r="42" ht="21" customHeight="1" spans="1:5">
      <c r="A42" s="147" t="s">
        <v>628</v>
      </c>
      <c r="B42" s="143">
        <v>0</v>
      </c>
      <c r="C42" s="143">
        <v>0</v>
      </c>
      <c r="D42" s="143">
        <f t="shared" si="2"/>
        <v>0</v>
      </c>
      <c r="E42" s="148"/>
    </row>
    <row r="43" s="135" customFormat="1" ht="21.75" customHeight="1" spans="1:5">
      <c r="A43" s="142" t="s">
        <v>629</v>
      </c>
      <c r="B43" s="143">
        <f>B35+B36+B39+B40+B41+B42</f>
        <v>421983</v>
      </c>
      <c r="C43" s="143">
        <f>C35+C36+C39+C40+C41</f>
        <v>421539</v>
      </c>
      <c r="D43" s="143">
        <f t="shared" si="2"/>
        <v>444</v>
      </c>
      <c r="E43" s="149"/>
    </row>
    <row r="44" s="135" customFormat="1" ht="21.75" customHeight="1" spans="1:5">
      <c r="A44" s="142" t="s">
        <v>630</v>
      </c>
      <c r="B44" s="143">
        <f>B34-B43</f>
        <v>13835</v>
      </c>
      <c r="C44" s="143">
        <f>C34-C43</f>
        <v>9454</v>
      </c>
      <c r="D44" s="143">
        <f t="shared" si="2"/>
        <v>4381</v>
      </c>
      <c r="E44" s="149"/>
    </row>
    <row r="45" s="135" customFormat="1" ht="19.5" customHeight="1" spans="1:5">
      <c r="A45" s="142" t="s">
        <v>631</v>
      </c>
      <c r="B45" s="143">
        <v>0</v>
      </c>
      <c r="C45" s="143">
        <v>0</v>
      </c>
      <c r="D45" s="143">
        <f t="shared" si="2"/>
        <v>0</v>
      </c>
      <c r="E45" s="149"/>
    </row>
    <row r="46" ht="16.9" customHeight="1"/>
  </sheetData>
  <mergeCells count="1">
    <mergeCell ref="A2:E2"/>
  </mergeCells>
  <printOptions horizontalCentered="1"/>
  <pageMargins left="0.747823152016467" right="0.747823152016467" top="0.820036385003037" bottom="0.64" header="0.511741544318011" footer="0.511741544318011"/>
  <pageSetup paperSize="9" scale="75" orientation="portrait"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workbookViewId="0">
      <selection activeCell="A1" sqref="A1"/>
    </sheetView>
  </sheetViews>
  <sheetFormatPr defaultColWidth="9" defaultRowHeight="14.25"/>
  <cols>
    <col min="1" max="1" width="44.625" style="114" customWidth="1"/>
    <col min="2" max="2" width="16.5" style="84" customWidth="1"/>
    <col min="3" max="3" width="15.25" style="84" customWidth="1"/>
    <col min="4" max="4" width="9.5" style="84" customWidth="1"/>
    <col min="5" max="5" width="21.75" style="136" customWidth="1"/>
    <col min="6" max="7" width="9" style="114"/>
    <col min="8" max="8" width="46.625" style="114" hidden="1" customWidth="1"/>
    <col min="9" max="9" width="15.875" style="114" hidden="1" customWidth="1"/>
    <col min="10" max="16384" width="9" style="114"/>
  </cols>
  <sheetData>
    <row r="1" spans="1:1">
      <c r="A1" s="85" t="s">
        <v>737</v>
      </c>
    </row>
    <row r="2" ht="26.25" customHeight="1" spans="1:5">
      <c r="A2" s="137" t="s">
        <v>738</v>
      </c>
      <c r="B2" s="137"/>
      <c r="C2" s="137"/>
      <c r="D2" s="137"/>
      <c r="E2" s="137"/>
    </row>
    <row r="3" s="134" customFormat="1" ht="18" customHeight="1" spans="1:5">
      <c r="A3" s="138"/>
      <c r="B3" s="138"/>
      <c r="C3" s="138"/>
      <c r="D3" s="138"/>
      <c r="E3" s="139" t="s">
        <v>2</v>
      </c>
    </row>
    <row r="4" ht="33.75" customHeight="1" spans="1:5">
      <c r="A4" s="128" t="s">
        <v>590</v>
      </c>
      <c r="B4" s="140" t="s">
        <v>76</v>
      </c>
      <c r="C4" s="141" t="s">
        <v>730</v>
      </c>
      <c r="D4" s="140" t="s">
        <v>731</v>
      </c>
      <c r="E4" s="140" t="s">
        <v>732</v>
      </c>
    </row>
    <row r="5" s="135" customFormat="1" ht="23.25" customHeight="1" spans="1:9">
      <c r="A5" s="142" t="s">
        <v>592</v>
      </c>
      <c r="B5" s="143">
        <v>189995</v>
      </c>
      <c r="C5" s="143">
        <v>189995</v>
      </c>
      <c r="D5" s="143">
        <f t="shared" ref="D5:D11" si="0">B5-C5</f>
        <v>0</v>
      </c>
      <c r="E5" s="144"/>
      <c r="H5" s="142" t="s">
        <v>592</v>
      </c>
      <c r="I5" s="153">
        <v>180391</v>
      </c>
    </row>
    <row r="6" ht="19.5" customHeight="1" spans="1:9">
      <c r="A6" s="145" t="s">
        <v>593</v>
      </c>
      <c r="B6" s="143">
        <v>126694</v>
      </c>
      <c r="C6" s="143">
        <v>121999</v>
      </c>
      <c r="D6" s="143">
        <f t="shared" si="0"/>
        <v>4695</v>
      </c>
      <c r="E6" s="146"/>
      <c r="H6" s="145" t="s">
        <v>593</v>
      </c>
      <c r="I6" s="153">
        <v>115131</v>
      </c>
    </row>
    <row r="7" ht="19.5" customHeight="1" spans="1:9">
      <c r="A7" s="147" t="s">
        <v>594</v>
      </c>
      <c r="B7" s="143">
        <v>13908</v>
      </c>
      <c r="C7" s="143">
        <v>13908</v>
      </c>
      <c r="D7" s="143">
        <f t="shared" si="0"/>
        <v>0</v>
      </c>
      <c r="E7" s="146"/>
      <c r="H7" s="147" t="s">
        <v>594</v>
      </c>
      <c r="I7" s="153">
        <v>13908</v>
      </c>
    </row>
    <row r="8" ht="19.5" customHeight="1" spans="1:9">
      <c r="A8" s="147" t="s">
        <v>595</v>
      </c>
      <c r="B8" s="143">
        <v>6664</v>
      </c>
      <c r="C8" s="143">
        <v>6664</v>
      </c>
      <c r="D8" s="143">
        <f t="shared" si="0"/>
        <v>0</v>
      </c>
      <c r="E8" s="146"/>
      <c r="H8" s="147" t="s">
        <v>595</v>
      </c>
      <c r="I8" s="153">
        <v>6664</v>
      </c>
    </row>
    <row r="9" ht="19.5" customHeight="1" spans="1:9">
      <c r="A9" s="147" t="s">
        <v>596</v>
      </c>
      <c r="B9" s="143">
        <v>3411</v>
      </c>
      <c r="C9" s="143">
        <v>3411</v>
      </c>
      <c r="D9" s="143">
        <f t="shared" si="0"/>
        <v>0</v>
      </c>
      <c r="E9" s="146"/>
      <c r="H9" s="147" t="s">
        <v>596</v>
      </c>
      <c r="I9" s="153">
        <v>3411</v>
      </c>
    </row>
    <row r="10" ht="19.5" customHeight="1" spans="1:9">
      <c r="A10" s="147" t="s">
        <v>597</v>
      </c>
      <c r="B10" s="143">
        <v>671</v>
      </c>
      <c r="C10" s="143">
        <v>671</v>
      </c>
      <c r="D10" s="143">
        <f t="shared" si="0"/>
        <v>0</v>
      </c>
      <c r="E10" s="148"/>
      <c r="H10" s="147" t="s">
        <v>597</v>
      </c>
      <c r="I10" s="153">
        <v>671</v>
      </c>
    </row>
    <row r="11" ht="19.5" customHeight="1" spans="1:9">
      <c r="A11" s="147" t="s">
        <v>598</v>
      </c>
      <c r="B11" s="143">
        <v>3162</v>
      </c>
      <c r="C11" s="143">
        <v>3162</v>
      </c>
      <c r="D11" s="143">
        <f t="shared" si="0"/>
        <v>0</v>
      </c>
      <c r="E11" s="148"/>
      <c r="H11" s="147" t="s">
        <v>598</v>
      </c>
      <c r="I11" s="153">
        <v>3162</v>
      </c>
    </row>
    <row r="12" ht="19.5" customHeight="1" spans="1:9">
      <c r="A12" s="147" t="s">
        <v>599</v>
      </c>
      <c r="B12" s="143">
        <v>0</v>
      </c>
      <c r="C12" s="143">
        <v>0</v>
      </c>
      <c r="D12" s="143">
        <f t="shared" ref="D12:D22" si="1">B12-C12</f>
        <v>0</v>
      </c>
      <c r="E12" s="148"/>
      <c r="H12" s="147" t="s">
        <v>599</v>
      </c>
      <c r="I12" s="153">
        <v>0</v>
      </c>
    </row>
    <row r="13" ht="19.5" customHeight="1" spans="1:9">
      <c r="A13" s="147" t="s">
        <v>600</v>
      </c>
      <c r="B13" s="143">
        <v>88915</v>
      </c>
      <c r="C13" s="143">
        <v>84220</v>
      </c>
      <c r="D13" s="143">
        <f t="shared" si="1"/>
        <v>4695</v>
      </c>
      <c r="E13" s="148"/>
      <c r="H13" s="147" t="s">
        <v>600</v>
      </c>
      <c r="I13" s="153">
        <v>41194</v>
      </c>
    </row>
    <row r="14" ht="19.5" customHeight="1" spans="1:9">
      <c r="A14" s="147" t="s">
        <v>601</v>
      </c>
      <c r="B14" s="143">
        <v>9433</v>
      </c>
      <c r="C14" s="143">
        <v>9433</v>
      </c>
      <c r="D14" s="143">
        <f t="shared" si="1"/>
        <v>0</v>
      </c>
      <c r="E14" s="148"/>
      <c r="H14" s="147" t="s">
        <v>601</v>
      </c>
      <c r="I14" s="153">
        <v>7895</v>
      </c>
    </row>
    <row r="15" ht="19.5" customHeight="1" spans="1:9">
      <c r="A15" s="147" t="s">
        <v>602</v>
      </c>
      <c r="B15" s="143">
        <v>1517</v>
      </c>
      <c r="C15" s="143">
        <v>1517</v>
      </c>
      <c r="D15" s="143">
        <f t="shared" si="1"/>
        <v>0</v>
      </c>
      <c r="E15" s="148"/>
      <c r="H15" s="147" t="s">
        <v>602</v>
      </c>
      <c r="I15" s="153">
        <v>1132</v>
      </c>
    </row>
    <row r="16" ht="19.5" customHeight="1" spans="1:9">
      <c r="A16" s="147" t="s">
        <v>603</v>
      </c>
      <c r="B16" s="143">
        <v>10549</v>
      </c>
      <c r="C16" s="143">
        <v>10549</v>
      </c>
      <c r="D16" s="143">
        <f t="shared" si="1"/>
        <v>0</v>
      </c>
      <c r="E16" s="148"/>
      <c r="H16" s="147" t="s">
        <v>603</v>
      </c>
      <c r="I16" s="153">
        <v>1135</v>
      </c>
    </row>
    <row r="17" ht="19.5" customHeight="1" spans="1:9">
      <c r="A17" s="147" t="s">
        <v>604</v>
      </c>
      <c r="B17" s="143">
        <v>838</v>
      </c>
      <c r="C17" s="143">
        <v>838</v>
      </c>
      <c r="D17" s="143">
        <f t="shared" si="1"/>
        <v>0</v>
      </c>
      <c r="E17" s="148"/>
      <c r="H17" s="147" t="s">
        <v>604</v>
      </c>
      <c r="I17" s="153">
        <v>2508</v>
      </c>
    </row>
    <row r="18" ht="19.5" customHeight="1" spans="1:9">
      <c r="A18" s="147" t="s">
        <v>605</v>
      </c>
      <c r="B18" s="143">
        <v>0</v>
      </c>
      <c r="C18" s="143">
        <v>0</v>
      </c>
      <c r="D18" s="143">
        <f t="shared" si="1"/>
        <v>0</v>
      </c>
      <c r="E18" s="148"/>
      <c r="H18" s="147" t="s">
        <v>605</v>
      </c>
      <c r="I18" s="153">
        <v>817</v>
      </c>
    </row>
    <row r="19" ht="19.5" customHeight="1" spans="1:9">
      <c r="A19" s="147" t="s">
        <v>606</v>
      </c>
      <c r="B19" s="143">
        <v>0</v>
      </c>
      <c r="C19" s="143">
        <v>0</v>
      </c>
      <c r="D19" s="143">
        <f t="shared" si="1"/>
        <v>0</v>
      </c>
      <c r="E19" s="148"/>
      <c r="H19" s="147" t="s">
        <v>606</v>
      </c>
      <c r="I19" s="153">
        <v>1450</v>
      </c>
    </row>
    <row r="20" ht="19.5" customHeight="1" spans="1:9">
      <c r="A20" s="147" t="s">
        <v>607</v>
      </c>
      <c r="B20" s="143">
        <v>1380</v>
      </c>
      <c r="C20" s="143">
        <v>1380</v>
      </c>
      <c r="D20" s="143">
        <f t="shared" si="1"/>
        <v>0</v>
      </c>
      <c r="E20" s="148"/>
      <c r="H20" s="147" t="s">
        <v>607</v>
      </c>
      <c r="I20" s="153">
        <v>2633</v>
      </c>
    </row>
    <row r="21" ht="19.5" customHeight="1" spans="1:9">
      <c r="A21" s="147" t="s">
        <v>608</v>
      </c>
      <c r="B21" s="143">
        <v>2780</v>
      </c>
      <c r="C21" s="143">
        <v>2780</v>
      </c>
      <c r="D21" s="143">
        <f t="shared" si="1"/>
        <v>0</v>
      </c>
      <c r="E21" s="148"/>
      <c r="H21" s="147" t="s">
        <v>608</v>
      </c>
      <c r="I21" s="153">
        <v>2750</v>
      </c>
    </row>
    <row r="22" ht="19.5" customHeight="1" spans="1:9">
      <c r="A22" s="147" t="s">
        <v>609</v>
      </c>
      <c r="B22" s="143">
        <v>120</v>
      </c>
      <c r="C22" s="143">
        <v>120</v>
      </c>
      <c r="D22" s="143">
        <f t="shared" si="1"/>
        <v>0</v>
      </c>
      <c r="E22" s="148"/>
      <c r="H22" s="147" t="s">
        <v>609</v>
      </c>
      <c r="I22" s="153">
        <v>100</v>
      </c>
    </row>
    <row r="23" ht="19.5" customHeight="1" spans="1:9">
      <c r="A23" s="147" t="s">
        <v>610</v>
      </c>
      <c r="B23" s="143">
        <v>0</v>
      </c>
      <c r="C23" s="143">
        <v>0</v>
      </c>
      <c r="D23" s="143">
        <f t="shared" ref="D23:D45" si="2">B23-C23</f>
        <v>0</v>
      </c>
      <c r="E23" s="148"/>
      <c r="H23" s="147" t="s">
        <v>610</v>
      </c>
      <c r="I23" s="153">
        <v>2396</v>
      </c>
    </row>
    <row r="24" ht="19.5" customHeight="1" spans="1:9">
      <c r="A24" s="147" t="s">
        <v>611</v>
      </c>
      <c r="B24" s="143">
        <v>0</v>
      </c>
      <c r="C24" s="143">
        <v>0</v>
      </c>
      <c r="D24" s="143">
        <f t="shared" si="2"/>
        <v>0</v>
      </c>
      <c r="E24" s="148"/>
      <c r="H24" s="147" t="s">
        <v>611</v>
      </c>
      <c r="I24" s="153">
        <v>3868</v>
      </c>
    </row>
    <row r="25" ht="19.5" customHeight="1" spans="1:9">
      <c r="A25" s="147" t="s">
        <v>612</v>
      </c>
      <c r="B25" s="143">
        <v>0</v>
      </c>
      <c r="C25" s="143">
        <v>0</v>
      </c>
      <c r="D25" s="143">
        <f t="shared" si="2"/>
        <v>0</v>
      </c>
      <c r="E25" s="148"/>
      <c r="H25" s="147" t="s">
        <v>612</v>
      </c>
      <c r="I25" s="153">
        <v>1192</v>
      </c>
    </row>
    <row r="26" ht="19.5" customHeight="1" spans="1:9">
      <c r="A26" s="147" t="s">
        <v>613</v>
      </c>
      <c r="B26" s="143">
        <v>0</v>
      </c>
      <c r="C26" s="143">
        <v>0</v>
      </c>
      <c r="D26" s="143">
        <f t="shared" si="2"/>
        <v>0</v>
      </c>
      <c r="E26" s="148"/>
      <c r="H26" s="147" t="s">
        <v>613</v>
      </c>
      <c r="I26" s="153">
        <v>3420</v>
      </c>
    </row>
    <row r="27" ht="19.5" customHeight="1" spans="1:9">
      <c r="A27" s="147" t="s">
        <v>614</v>
      </c>
      <c r="B27" s="143">
        <v>0</v>
      </c>
      <c r="C27" s="143">
        <v>0</v>
      </c>
      <c r="D27" s="143">
        <f t="shared" si="2"/>
        <v>0</v>
      </c>
      <c r="E27" s="148"/>
      <c r="H27" s="147" t="s">
        <v>614</v>
      </c>
      <c r="I27" s="153"/>
    </row>
    <row r="28" ht="19.5" customHeight="1" spans="1:9">
      <c r="A28" s="147" t="s">
        <v>615</v>
      </c>
      <c r="B28" s="143">
        <v>62298</v>
      </c>
      <c r="C28" s="143">
        <v>57603</v>
      </c>
      <c r="D28" s="143">
        <f t="shared" si="2"/>
        <v>4695</v>
      </c>
      <c r="E28" s="146"/>
      <c r="H28" s="147" t="s">
        <v>615</v>
      </c>
      <c r="I28" s="153">
        <v>9898</v>
      </c>
    </row>
    <row r="29" ht="26.25" customHeight="1" spans="1:9">
      <c r="A29" s="147" t="s">
        <v>616</v>
      </c>
      <c r="B29" s="143">
        <v>23871</v>
      </c>
      <c r="C29" s="143">
        <v>23871</v>
      </c>
      <c r="D29" s="143">
        <f t="shared" si="2"/>
        <v>0</v>
      </c>
      <c r="E29" s="148"/>
      <c r="H29" s="147" t="s">
        <v>616</v>
      </c>
      <c r="I29" s="153">
        <v>60029</v>
      </c>
    </row>
    <row r="30" ht="26.25" customHeight="1" spans="1:9">
      <c r="A30" s="147" t="s">
        <v>617</v>
      </c>
      <c r="B30" s="143">
        <v>38295</v>
      </c>
      <c r="C30" s="143">
        <v>38165</v>
      </c>
      <c r="D30" s="143">
        <f t="shared" si="2"/>
        <v>130</v>
      </c>
      <c r="E30" s="148"/>
      <c r="H30" s="147" t="s">
        <v>617</v>
      </c>
      <c r="I30" s="153">
        <v>18473</v>
      </c>
    </row>
    <row r="31" ht="21.75" customHeight="1" spans="1:9">
      <c r="A31" s="147" t="s">
        <v>618</v>
      </c>
      <c r="B31" s="143">
        <v>26007</v>
      </c>
      <c r="C31" s="143">
        <v>26007</v>
      </c>
      <c r="D31" s="143">
        <f t="shared" si="2"/>
        <v>0</v>
      </c>
      <c r="E31" s="148"/>
      <c r="H31" s="147" t="s">
        <v>618</v>
      </c>
      <c r="I31" s="153">
        <v>29986</v>
      </c>
    </row>
    <row r="32" ht="21.75" customHeight="1" spans="1:9">
      <c r="A32" s="147" t="s">
        <v>619</v>
      </c>
      <c r="B32" s="143">
        <v>30913</v>
      </c>
      <c r="C32" s="143">
        <v>30913</v>
      </c>
      <c r="D32" s="143">
        <f t="shared" si="2"/>
        <v>0</v>
      </c>
      <c r="E32" s="148"/>
      <c r="H32" s="147" t="s">
        <v>619</v>
      </c>
      <c r="I32" s="153">
        <v>18062</v>
      </c>
    </row>
    <row r="33" ht="21.75" customHeight="1" spans="1:9">
      <c r="A33" s="147" t="s">
        <v>620</v>
      </c>
      <c r="B33" s="143">
        <v>23914</v>
      </c>
      <c r="C33" s="143">
        <v>23914</v>
      </c>
      <c r="D33" s="143">
        <f t="shared" si="2"/>
        <v>0</v>
      </c>
      <c r="E33" s="148"/>
      <c r="H33" s="147" t="s">
        <v>620</v>
      </c>
      <c r="I33" s="153">
        <v>30272</v>
      </c>
    </row>
    <row r="34" s="135" customFormat="1" ht="21.75" customHeight="1" spans="1:9">
      <c r="A34" s="142" t="s">
        <v>621</v>
      </c>
      <c r="B34" s="143">
        <f>B5+B6+B30+B31+B32+B33</f>
        <v>435818</v>
      </c>
      <c r="C34" s="143">
        <f>C5+C6+C30+C31+C32+C33</f>
        <v>430993</v>
      </c>
      <c r="D34" s="143">
        <f t="shared" si="2"/>
        <v>4825</v>
      </c>
      <c r="E34" s="149"/>
      <c r="H34" s="142" t="s">
        <v>621</v>
      </c>
      <c r="I34" s="154">
        <f>'10公共预算市本级收支平衡表'!I5+'10公共预算市本级收支平衡表'!I6+'10公共预算市本级收支平衡表'!I30+'10公共预算市本级收支平衡表'!I31+'10公共预算市本级收支平衡表'!I32+'10公共预算市本级收支平衡表'!I33</f>
        <v>392315</v>
      </c>
    </row>
    <row r="35" s="135" customFormat="1" ht="26.25" customHeight="1" spans="1:9">
      <c r="A35" s="150" t="s">
        <v>77</v>
      </c>
      <c r="B35" s="143">
        <v>299305</v>
      </c>
      <c r="C35" s="143">
        <v>299305</v>
      </c>
      <c r="D35" s="143">
        <f t="shared" si="2"/>
        <v>0</v>
      </c>
      <c r="E35" s="149"/>
      <c r="G35" s="151"/>
      <c r="H35" s="150" t="s">
        <v>77</v>
      </c>
      <c r="I35" s="153">
        <v>309236</v>
      </c>
    </row>
    <row r="36" ht="21.75" customHeight="1" spans="1:9">
      <c r="A36" s="152" t="s">
        <v>622</v>
      </c>
      <c r="B36" s="143">
        <v>20263</v>
      </c>
      <c r="C36" s="143">
        <v>19819</v>
      </c>
      <c r="D36" s="143">
        <f t="shared" si="2"/>
        <v>444</v>
      </c>
      <c r="E36" s="148"/>
      <c r="H36" s="152" t="s">
        <v>622</v>
      </c>
      <c r="I36" s="153">
        <v>17349</v>
      </c>
    </row>
    <row r="37" ht="21.75" customHeight="1" spans="1:9">
      <c r="A37" s="147" t="s">
        <v>623</v>
      </c>
      <c r="B37" s="143">
        <v>15623</v>
      </c>
      <c r="C37" s="143">
        <v>15590</v>
      </c>
      <c r="D37" s="143">
        <f t="shared" si="2"/>
        <v>33</v>
      </c>
      <c r="E37" s="148"/>
      <c r="H37" s="147" t="s">
        <v>623</v>
      </c>
      <c r="I37" s="153">
        <v>14607</v>
      </c>
    </row>
    <row r="38" ht="21.75" customHeight="1" spans="1:9">
      <c r="A38" s="152" t="s">
        <v>624</v>
      </c>
      <c r="B38" s="143">
        <v>4640</v>
      </c>
      <c r="C38" s="143">
        <v>4229</v>
      </c>
      <c r="D38" s="143">
        <f t="shared" si="2"/>
        <v>411</v>
      </c>
      <c r="E38" s="148"/>
      <c r="H38" s="152" t="s">
        <v>624</v>
      </c>
      <c r="I38" s="153">
        <v>2742</v>
      </c>
    </row>
    <row r="39" ht="26.25" customHeight="1" spans="1:9">
      <c r="A39" s="147" t="s">
        <v>625</v>
      </c>
      <c r="B39" s="143">
        <v>43933</v>
      </c>
      <c r="C39" s="143">
        <v>43933</v>
      </c>
      <c r="D39" s="143">
        <f t="shared" si="2"/>
        <v>0</v>
      </c>
      <c r="E39" s="148"/>
      <c r="H39" s="147" t="s">
        <v>625</v>
      </c>
      <c r="I39" s="153">
        <v>14442</v>
      </c>
    </row>
    <row r="40" ht="21.75" customHeight="1" spans="1:9">
      <c r="A40" s="147" t="s">
        <v>626</v>
      </c>
      <c r="B40" s="143">
        <v>38482</v>
      </c>
      <c r="C40" s="143">
        <v>38482</v>
      </c>
      <c r="D40" s="143">
        <f t="shared" si="2"/>
        <v>0</v>
      </c>
      <c r="E40" s="148"/>
      <c r="H40" s="147" t="s">
        <v>626</v>
      </c>
      <c r="I40" s="155"/>
    </row>
    <row r="41" ht="21.75" customHeight="1" spans="1:9">
      <c r="A41" s="147" t="s">
        <v>627</v>
      </c>
      <c r="B41" s="143">
        <v>20000</v>
      </c>
      <c r="C41" s="143">
        <v>20000</v>
      </c>
      <c r="D41" s="143">
        <f t="shared" si="2"/>
        <v>0</v>
      </c>
      <c r="E41" s="148"/>
      <c r="H41" s="147" t="s">
        <v>627</v>
      </c>
      <c r="I41" s="155">
        <v>23402</v>
      </c>
    </row>
    <row r="42" ht="21.75" customHeight="1" spans="1:9">
      <c r="A42" s="147" t="s">
        <v>628</v>
      </c>
      <c r="B42" s="143">
        <v>0</v>
      </c>
      <c r="C42" s="143">
        <v>0</v>
      </c>
      <c r="D42" s="143">
        <f t="shared" si="2"/>
        <v>0</v>
      </c>
      <c r="E42" s="148"/>
      <c r="H42" s="147" t="s">
        <v>628</v>
      </c>
      <c r="I42" s="155"/>
    </row>
    <row r="43" s="135" customFormat="1" ht="21.75" customHeight="1" spans="1:9">
      <c r="A43" s="142" t="s">
        <v>629</v>
      </c>
      <c r="B43" s="143">
        <f>B35+B36+B39+B40+B41+B42</f>
        <v>421983</v>
      </c>
      <c r="C43" s="143">
        <f>C35+C36+C39+C40+C41</f>
        <v>421539</v>
      </c>
      <c r="D43" s="143">
        <f t="shared" si="2"/>
        <v>444</v>
      </c>
      <c r="E43" s="149"/>
      <c r="H43" s="142" t="s">
        <v>629</v>
      </c>
      <c r="I43" s="154">
        <f>'10公共预算市本级收支平衡表'!I35+'10公共预算市本级收支平衡表'!I36+'10公共预算市本级收支平衡表'!I39+'10公共预算市本级收支平衡表'!I40+'10公共预算市本级收支平衡表'!I41+'10公共预算市本级收支平衡表'!I42</f>
        <v>364429</v>
      </c>
    </row>
    <row r="44" s="135" customFormat="1" ht="21.75" customHeight="1" spans="1:9">
      <c r="A44" s="142" t="s">
        <v>630</v>
      </c>
      <c r="B44" s="143">
        <f>B34-B43</f>
        <v>13835</v>
      </c>
      <c r="C44" s="143">
        <f>C34-C43</f>
        <v>9454</v>
      </c>
      <c r="D44" s="143">
        <f t="shared" si="2"/>
        <v>4381</v>
      </c>
      <c r="E44" s="149"/>
      <c r="H44" s="142" t="s">
        <v>630</v>
      </c>
      <c r="I44" s="154">
        <f>'10公共预算市本级收支平衡表'!I34-'10公共预算市本级收支平衡表'!I43</f>
        <v>27886</v>
      </c>
    </row>
    <row r="45" s="135" customFormat="1" ht="21.75" customHeight="1" spans="1:9">
      <c r="A45" s="142" t="s">
        <v>631</v>
      </c>
      <c r="B45" s="143">
        <v>0</v>
      </c>
      <c r="C45" s="143">
        <v>0</v>
      </c>
      <c r="D45" s="143">
        <f t="shared" si="2"/>
        <v>0</v>
      </c>
      <c r="E45" s="149"/>
      <c r="H45" s="142" t="s">
        <v>631</v>
      </c>
      <c r="I45" s="155">
        <v>0</v>
      </c>
    </row>
    <row r="46" ht="16.9" customHeight="1"/>
  </sheetData>
  <mergeCells count="1">
    <mergeCell ref="A2:E2"/>
  </mergeCells>
  <printOptions horizontalCentered="1"/>
  <pageMargins left="0.747823152016467" right="0.747823152016467" top="0.690191514848724" bottom="0.540210271444846" header="0.379813632627172" footer="0.511741544318011"/>
  <pageSetup paperSize="9" scale="75" orientation="portrait" horizontalDpi="600" vertic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8"/>
  <sheetViews>
    <sheetView workbookViewId="0">
      <pane ySplit="5" topLeftCell="A6" activePane="bottomLeft" state="frozen"/>
      <selection/>
      <selection pane="bottomLeft" activeCell="D48" sqref="D48"/>
    </sheetView>
  </sheetViews>
  <sheetFormatPr defaultColWidth="9" defaultRowHeight="14.25" outlineLevelCol="5"/>
  <cols>
    <col min="1" max="1" width="29.25" style="114" customWidth="1"/>
    <col min="2" max="2" width="10" style="123" customWidth="1"/>
    <col min="3" max="3" width="15.75" style="123" customWidth="1"/>
    <col min="4" max="4" width="10" style="123" customWidth="1"/>
    <col min="5" max="5" width="15.75" style="123" customWidth="1"/>
    <col min="6" max="7" width="9.125" style="114" customWidth="1"/>
    <col min="8" max="8" width="26.625" style="114" customWidth="1"/>
    <col min="9" max="249" width="9.125" style="114" customWidth="1"/>
    <col min="250" max="16384" width="9" style="122"/>
  </cols>
  <sheetData>
    <row r="1" s="122" customFormat="1" ht="16.9" customHeight="1" spans="1:1">
      <c r="A1" s="85" t="s">
        <v>739</v>
      </c>
    </row>
    <row r="2" s="122" customFormat="1" ht="26.25" customHeight="1" spans="1:5">
      <c r="A2" s="124" t="s">
        <v>740</v>
      </c>
      <c r="B2" s="124"/>
      <c r="C2" s="124"/>
      <c r="D2" s="124"/>
      <c r="E2" s="124"/>
    </row>
    <row r="3" s="122" customFormat="1" ht="16.5" customHeight="1" spans="1:5">
      <c r="A3" s="125" t="s">
        <v>741</v>
      </c>
      <c r="B3" s="125"/>
      <c r="C3" s="125"/>
      <c r="D3" s="125"/>
      <c r="E3" s="125"/>
    </row>
    <row r="4" s="122" customFormat="1" ht="18" customHeight="1" spans="1:5">
      <c r="A4" s="126" t="s">
        <v>678</v>
      </c>
      <c r="B4" s="127" t="s">
        <v>5</v>
      </c>
      <c r="C4" s="126" t="s">
        <v>76</v>
      </c>
      <c r="D4" s="127" t="s">
        <v>630</v>
      </c>
      <c r="E4" s="127" t="s">
        <v>742</v>
      </c>
    </row>
    <row r="5" s="122" customFormat="1" ht="9" customHeight="1" spans="1:5">
      <c r="A5" s="126"/>
      <c r="B5" s="127"/>
      <c r="C5" s="126"/>
      <c r="D5" s="127"/>
      <c r="E5" s="127"/>
    </row>
    <row r="6" s="122" customFormat="1" ht="16.5" customHeight="1" spans="1:5">
      <c r="A6" s="128" t="s">
        <v>77</v>
      </c>
      <c r="B6" s="129">
        <v>351622</v>
      </c>
      <c r="C6" s="129">
        <v>337787</v>
      </c>
      <c r="D6" s="129">
        <v>13835</v>
      </c>
      <c r="E6" s="129">
        <v>13835</v>
      </c>
    </row>
    <row r="7" s="122" customFormat="1" ht="15.75" customHeight="1" spans="1:5">
      <c r="A7" s="130" t="s">
        <v>79</v>
      </c>
      <c r="B7" s="129">
        <v>41356</v>
      </c>
      <c r="C7" s="129">
        <v>39465</v>
      </c>
      <c r="D7" s="129">
        <v>1891</v>
      </c>
      <c r="E7" s="129">
        <v>1891</v>
      </c>
    </row>
    <row r="8" s="122" customFormat="1" customHeight="1" spans="1:5">
      <c r="A8" s="131" t="s">
        <v>81</v>
      </c>
      <c r="B8" s="129">
        <v>1233</v>
      </c>
      <c r="C8" s="129">
        <v>1023</v>
      </c>
      <c r="D8" s="129">
        <v>210</v>
      </c>
      <c r="E8" s="129">
        <v>210</v>
      </c>
    </row>
    <row r="9" s="122" customFormat="1" customHeight="1" spans="1:5">
      <c r="A9" s="131" t="s">
        <v>89</v>
      </c>
      <c r="B9" s="129">
        <v>900</v>
      </c>
      <c r="C9" s="129">
        <v>508</v>
      </c>
      <c r="D9" s="129">
        <v>392</v>
      </c>
      <c r="E9" s="129">
        <v>392</v>
      </c>
    </row>
    <row r="10" s="122" customFormat="1" customHeight="1" spans="1:6">
      <c r="A10" s="131" t="s">
        <v>98</v>
      </c>
      <c r="B10" s="129">
        <v>12865</v>
      </c>
      <c r="C10" s="129">
        <v>12767</v>
      </c>
      <c r="D10" s="129">
        <v>98</v>
      </c>
      <c r="E10" s="129">
        <v>98</v>
      </c>
      <c r="F10" s="132"/>
    </row>
    <row r="11" s="122" customFormat="1" customHeight="1" spans="1:5">
      <c r="A11" s="131" t="s">
        <v>110</v>
      </c>
      <c r="B11" s="129">
        <v>1359</v>
      </c>
      <c r="C11" s="129">
        <v>1260</v>
      </c>
      <c r="D11" s="129">
        <v>99</v>
      </c>
      <c r="E11" s="129">
        <v>99</v>
      </c>
    </row>
    <row r="12" s="122" customFormat="1" customHeight="1" spans="1:5">
      <c r="A12" s="131" t="s">
        <v>118</v>
      </c>
      <c r="B12" s="129">
        <v>1228</v>
      </c>
      <c r="C12" s="129">
        <v>1222</v>
      </c>
      <c r="D12" s="129">
        <v>6</v>
      </c>
      <c r="E12" s="129">
        <v>6</v>
      </c>
    </row>
    <row r="13" s="122" customFormat="1" customHeight="1" spans="1:5">
      <c r="A13" s="131" t="s">
        <v>125</v>
      </c>
      <c r="B13" s="129">
        <v>932</v>
      </c>
      <c r="C13" s="129">
        <v>931</v>
      </c>
      <c r="D13" s="129">
        <v>1</v>
      </c>
      <c r="E13" s="129">
        <v>1</v>
      </c>
    </row>
    <row r="14" s="122" customFormat="1" customHeight="1" spans="1:5">
      <c r="A14" s="131" t="s">
        <v>130</v>
      </c>
      <c r="B14" s="129">
        <v>1683</v>
      </c>
      <c r="C14" s="129">
        <v>1674</v>
      </c>
      <c r="D14" s="129">
        <v>9</v>
      </c>
      <c r="E14" s="129">
        <v>9</v>
      </c>
    </row>
    <row r="15" s="122" customFormat="1" customHeight="1" spans="1:5">
      <c r="A15" s="131" t="s">
        <v>135</v>
      </c>
      <c r="B15" s="129">
        <v>502</v>
      </c>
      <c r="C15" s="129">
        <v>486</v>
      </c>
      <c r="D15" s="129">
        <v>16</v>
      </c>
      <c r="E15" s="129">
        <v>16</v>
      </c>
    </row>
    <row r="16" s="122" customFormat="1" customHeight="1" spans="1:5">
      <c r="A16" s="131" t="s">
        <v>743</v>
      </c>
      <c r="B16" s="129">
        <v>0</v>
      </c>
      <c r="C16" s="129">
        <v>0</v>
      </c>
      <c r="D16" s="129">
        <v>0</v>
      </c>
      <c r="E16" s="129">
        <v>0</v>
      </c>
    </row>
    <row r="17" s="122" customFormat="1" customHeight="1" spans="1:5">
      <c r="A17" s="131" t="s">
        <v>142</v>
      </c>
      <c r="B17" s="129">
        <v>0</v>
      </c>
      <c r="C17" s="129">
        <v>0</v>
      </c>
      <c r="D17" s="129">
        <v>0</v>
      </c>
      <c r="E17" s="129">
        <v>0</v>
      </c>
    </row>
    <row r="18" s="122" customFormat="1" customHeight="1" spans="1:5">
      <c r="A18" s="131" t="s">
        <v>146</v>
      </c>
      <c r="B18" s="129">
        <v>2030</v>
      </c>
      <c r="C18" s="129">
        <v>1369</v>
      </c>
      <c r="D18" s="129">
        <v>661</v>
      </c>
      <c r="E18" s="129">
        <v>661</v>
      </c>
    </row>
    <row r="19" s="122" customFormat="1" customHeight="1" spans="1:5">
      <c r="A19" s="131" t="s">
        <v>153</v>
      </c>
      <c r="B19" s="129">
        <v>1434</v>
      </c>
      <c r="C19" s="129">
        <v>1425</v>
      </c>
      <c r="D19" s="129">
        <v>9</v>
      </c>
      <c r="E19" s="129">
        <v>9</v>
      </c>
    </row>
    <row r="20" s="122" customFormat="1" customHeight="1" spans="1:5">
      <c r="A20" s="131" t="s">
        <v>159</v>
      </c>
      <c r="B20" s="129">
        <v>0</v>
      </c>
      <c r="C20" s="129">
        <v>0</v>
      </c>
      <c r="D20" s="129">
        <v>0</v>
      </c>
      <c r="E20" s="129">
        <v>0</v>
      </c>
    </row>
    <row r="21" s="122" customFormat="1" customHeight="1" spans="1:5">
      <c r="A21" s="131" t="s">
        <v>163</v>
      </c>
      <c r="B21" s="129">
        <v>204</v>
      </c>
      <c r="C21" s="129">
        <v>126</v>
      </c>
      <c r="D21" s="129">
        <v>78</v>
      </c>
      <c r="E21" s="129">
        <v>78</v>
      </c>
    </row>
    <row r="22" s="122" customFormat="1" customHeight="1" spans="1:5">
      <c r="A22" s="131" t="s">
        <v>170</v>
      </c>
      <c r="B22" s="129">
        <v>132</v>
      </c>
      <c r="C22" s="129">
        <v>15</v>
      </c>
      <c r="D22" s="129">
        <v>117</v>
      </c>
      <c r="E22" s="129">
        <v>117</v>
      </c>
    </row>
    <row r="23" s="122" customFormat="1" customHeight="1" spans="1:5">
      <c r="A23" s="131" t="s">
        <v>175</v>
      </c>
      <c r="B23" s="129">
        <v>156</v>
      </c>
      <c r="C23" s="129">
        <v>147</v>
      </c>
      <c r="D23" s="129">
        <v>9</v>
      </c>
      <c r="E23" s="129">
        <v>9</v>
      </c>
    </row>
    <row r="24" s="122" customFormat="1" customHeight="1" spans="1:5">
      <c r="A24" s="131" t="s">
        <v>182</v>
      </c>
      <c r="B24" s="129">
        <v>23</v>
      </c>
      <c r="C24" s="129">
        <v>17</v>
      </c>
      <c r="D24" s="129">
        <v>6</v>
      </c>
      <c r="E24" s="129">
        <v>6</v>
      </c>
    </row>
    <row r="25" s="122" customFormat="1" customHeight="1" spans="1:5">
      <c r="A25" s="131" t="s">
        <v>185</v>
      </c>
      <c r="B25" s="129">
        <v>609</v>
      </c>
      <c r="C25" s="129">
        <v>598</v>
      </c>
      <c r="D25" s="129">
        <v>11</v>
      </c>
      <c r="E25" s="129">
        <v>11</v>
      </c>
    </row>
    <row r="26" s="122" customFormat="1" customHeight="1" spans="1:5">
      <c r="A26" s="131" t="s">
        <v>193</v>
      </c>
      <c r="B26" s="129">
        <v>2764</v>
      </c>
      <c r="C26" s="129">
        <v>2688</v>
      </c>
      <c r="D26" s="129">
        <v>76</v>
      </c>
      <c r="E26" s="129">
        <v>76</v>
      </c>
    </row>
    <row r="27" s="122" customFormat="1" customHeight="1" spans="1:5">
      <c r="A27" s="131" t="s">
        <v>200</v>
      </c>
      <c r="B27" s="129">
        <v>1121</v>
      </c>
      <c r="C27" s="129">
        <v>1112</v>
      </c>
      <c r="D27" s="129">
        <v>9</v>
      </c>
      <c r="E27" s="129">
        <v>9</v>
      </c>
    </row>
    <row r="28" s="122" customFormat="1" customHeight="1" spans="1:5">
      <c r="A28" s="131" t="s">
        <v>206</v>
      </c>
      <c r="B28" s="129">
        <v>625</v>
      </c>
      <c r="C28" s="129">
        <v>614</v>
      </c>
      <c r="D28" s="129">
        <v>11</v>
      </c>
      <c r="E28" s="129">
        <v>11</v>
      </c>
    </row>
    <row r="29" s="122" customFormat="1" customHeight="1" spans="1:5">
      <c r="A29" s="131" t="s">
        <v>211</v>
      </c>
      <c r="B29" s="129">
        <v>499</v>
      </c>
      <c r="C29" s="129">
        <v>490</v>
      </c>
      <c r="D29" s="129">
        <v>9</v>
      </c>
      <c r="E29" s="129">
        <v>9</v>
      </c>
    </row>
    <row r="30" s="122" customFormat="1" customHeight="1" spans="1:5">
      <c r="A30" s="131" t="s">
        <v>744</v>
      </c>
      <c r="B30" s="129">
        <v>0</v>
      </c>
      <c r="C30" s="129">
        <v>0</v>
      </c>
      <c r="D30" s="129">
        <v>0</v>
      </c>
      <c r="E30" s="129">
        <v>0</v>
      </c>
    </row>
    <row r="31" s="122" customFormat="1" customHeight="1" spans="1:5">
      <c r="A31" s="131" t="s">
        <v>745</v>
      </c>
      <c r="B31" s="129">
        <v>610</v>
      </c>
      <c r="C31" s="129">
        <v>597</v>
      </c>
      <c r="D31" s="129">
        <v>13</v>
      </c>
      <c r="E31" s="129">
        <v>13</v>
      </c>
    </row>
    <row r="32" s="122" customFormat="1" customHeight="1" spans="1:5">
      <c r="A32" s="131" t="s">
        <v>746</v>
      </c>
      <c r="B32" s="129">
        <v>0</v>
      </c>
      <c r="C32" s="129">
        <v>0</v>
      </c>
      <c r="D32" s="129">
        <v>0</v>
      </c>
      <c r="E32" s="129">
        <v>0</v>
      </c>
    </row>
    <row r="33" s="122" customFormat="1" customHeight="1" spans="1:5">
      <c r="A33" s="131" t="s">
        <v>219</v>
      </c>
      <c r="B33" s="129">
        <v>2602</v>
      </c>
      <c r="C33" s="129">
        <v>2594</v>
      </c>
      <c r="D33" s="129">
        <v>8</v>
      </c>
      <c r="E33" s="129">
        <v>8</v>
      </c>
    </row>
    <row r="34" s="122" customFormat="1" customHeight="1" spans="1:5">
      <c r="A34" s="131" t="s">
        <v>747</v>
      </c>
      <c r="B34" s="129">
        <v>7845</v>
      </c>
      <c r="C34" s="129">
        <v>7802</v>
      </c>
      <c r="D34" s="129">
        <v>43</v>
      </c>
      <c r="E34" s="129">
        <v>43</v>
      </c>
    </row>
    <row r="35" s="122" customFormat="1" customHeight="1" spans="1:5">
      <c r="A35" s="130" t="s">
        <v>555</v>
      </c>
      <c r="B35" s="129">
        <v>0</v>
      </c>
      <c r="C35" s="129">
        <v>0</v>
      </c>
      <c r="D35" s="129">
        <v>0</v>
      </c>
      <c r="E35" s="129">
        <v>0</v>
      </c>
    </row>
    <row r="36" s="122" customFormat="1" customHeight="1" spans="1:5">
      <c r="A36" s="131" t="s">
        <v>748</v>
      </c>
      <c r="B36" s="129">
        <v>0</v>
      </c>
      <c r="C36" s="129">
        <v>0</v>
      </c>
      <c r="D36" s="129">
        <v>0</v>
      </c>
      <c r="E36" s="129">
        <v>0</v>
      </c>
    </row>
    <row r="37" s="122" customFormat="1" customHeight="1" spans="1:5">
      <c r="A37" s="131" t="s">
        <v>749</v>
      </c>
      <c r="B37" s="129">
        <v>0</v>
      </c>
      <c r="C37" s="129">
        <v>0</v>
      </c>
      <c r="D37" s="129">
        <v>0</v>
      </c>
      <c r="E37" s="129">
        <v>0</v>
      </c>
    </row>
    <row r="38" s="122" customFormat="1" customHeight="1" spans="1:5">
      <c r="A38" s="131" t="s">
        <v>750</v>
      </c>
      <c r="B38" s="129">
        <v>0</v>
      </c>
      <c r="C38" s="129">
        <v>0</v>
      </c>
      <c r="D38" s="129">
        <v>0</v>
      </c>
      <c r="E38" s="129">
        <v>0</v>
      </c>
    </row>
    <row r="39" s="122" customFormat="1" customHeight="1" spans="1:5">
      <c r="A39" s="131" t="s">
        <v>751</v>
      </c>
      <c r="B39" s="129">
        <v>0</v>
      </c>
      <c r="C39" s="129">
        <v>0</v>
      </c>
      <c r="D39" s="129">
        <v>0</v>
      </c>
      <c r="E39" s="129">
        <v>0</v>
      </c>
    </row>
    <row r="40" s="122" customFormat="1" customHeight="1" spans="1:5">
      <c r="A40" s="131" t="s">
        <v>752</v>
      </c>
      <c r="B40" s="129">
        <v>0</v>
      </c>
      <c r="C40" s="129">
        <v>0</v>
      </c>
      <c r="D40" s="129">
        <v>0</v>
      </c>
      <c r="E40" s="129">
        <v>0</v>
      </c>
    </row>
    <row r="41" s="122" customFormat="1" customHeight="1" spans="1:5">
      <c r="A41" s="131" t="s">
        <v>753</v>
      </c>
      <c r="B41" s="129">
        <v>0</v>
      </c>
      <c r="C41" s="129">
        <v>0</v>
      </c>
      <c r="D41" s="129">
        <v>0</v>
      </c>
      <c r="E41" s="129">
        <v>0</v>
      </c>
    </row>
    <row r="42" s="122" customFormat="1" customHeight="1" spans="1:5">
      <c r="A42" s="131" t="s">
        <v>754</v>
      </c>
      <c r="B42" s="129">
        <v>0</v>
      </c>
      <c r="C42" s="129">
        <v>0</v>
      </c>
      <c r="D42" s="129">
        <v>0</v>
      </c>
      <c r="E42" s="129">
        <v>0</v>
      </c>
    </row>
    <row r="43" s="122" customFormat="1" customHeight="1" spans="1:5">
      <c r="A43" s="131" t="s">
        <v>755</v>
      </c>
      <c r="B43" s="129">
        <v>0</v>
      </c>
      <c r="C43" s="129">
        <v>0</v>
      </c>
      <c r="D43" s="129">
        <v>0</v>
      </c>
      <c r="E43" s="129">
        <v>0</v>
      </c>
    </row>
    <row r="44" s="122" customFormat="1" customHeight="1" spans="1:5">
      <c r="A44" s="131" t="s">
        <v>756</v>
      </c>
      <c r="B44" s="129">
        <v>0</v>
      </c>
      <c r="C44" s="129">
        <v>0</v>
      </c>
      <c r="D44" s="129">
        <v>0</v>
      </c>
      <c r="E44" s="129">
        <v>0</v>
      </c>
    </row>
    <row r="45" s="122" customFormat="1" customHeight="1" spans="1:5">
      <c r="A45" s="130" t="s">
        <v>230</v>
      </c>
      <c r="B45" s="129">
        <v>523</v>
      </c>
      <c r="C45" s="129">
        <v>276</v>
      </c>
      <c r="D45" s="129">
        <v>247</v>
      </c>
      <c r="E45" s="129">
        <v>247</v>
      </c>
    </row>
    <row r="46" s="122" customFormat="1" customHeight="1" spans="1:5">
      <c r="A46" s="131" t="s">
        <v>757</v>
      </c>
      <c r="B46" s="129">
        <v>0</v>
      </c>
      <c r="C46" s="129">
        <v>0</v>
      </c>
      <c r="D46" s="129">
        <v>0</v>
      </c>
      <c r="E46" s="129">
        <v>0</v>
      </c>
    </row>
    <row r="47" s="122" customFormat="1" customHeight="1" spans="1:5">
      <c r="A47" s="131" t="s">
        <v>758</v>
      </c>
      <c r="B47" s="129">
        <v>0</v>
      </c>
      <c r="C47" s="129">
        <v>0</v>
      </c>
      <c r="D47" s="129">
        <v>0</v>
      </c>
      <c r="E47" s="129">
        <v>0</v>
      </c>
    </row>
    <row r="48" s="122" customFormat="1" customHeight="1" spans="1:5">
      <c r="A48" s="131" t="s">
        <v>759</v>
      </c>
      <c r="B48" s="129">
        <v>0</v>
      </c>
      <c r="C48" s="129">
        <v>0</v>
      </c>
      <c r="D48" s="129">
        <v>0</v>
      </c>
      <c r="E48" s="129">
        <v>0</v>
      </c>
    </row>
    <row r="49" s="122" customFormat="1" customHeight="1" spans="1:5">
      <c r="A49" s="131" t="s">
        <v>232</v>
      </c>
      <c r="B49" s="129">
        <v>468</v>
      </c>
      <c r="C49" s="129">
        <v>242</v>
      </c>
      <c r="D49" s="129">
        <v>226</v>
      </c>
      <c r="E49" s="129">
        <v>226</v>
      </c>
    </row>
    <row r="50" s="122" customFormat="1" customHeight="1" spans="1:5">
      <c r="A50" s="131" t="s">
        <v>760</v>
      </c>
      <c r="B50" s="129">
        <v>55</v>
      </c>
      <c r="C50" s="129">
        <v>34</v>
      </c>
      <c r="D50" s="129">
        <v>21</v>
      </c>
      <c r="E50" s="129">
        <v>21</v>
      </c>
    </row>
    <row r="51" s="122" customFormat="1" customHeight="1" spans="1:5">
      <c r="A51" s="130" t="s">
        <v>236</v>
      </c>
      <c r="B51" s="129">
        <v>14919</v>
      </c>
      <c r="C51" s="129">
        <v>13991</v>
      </c>
      <c r="D51" s="129">
        <v>928</v>
      </c>
      <c r="E51" s="129">
        <v>928</v>
      </c>
    </row>
    <row r="52" s="122" customFormat="1" customHeight="1" spans="1:5">
      <c r="A52" s="131" t="s">
        <v>761</v>
      </c>
      <c r="B52" s="129">
        <v>668</v>
      </c>
      <c r="C52" s="129">
        <v>0</v>
      </c>
      <c r="D52" s="129">
        <v>668</v>
      </c>
      <c r="E52" s="129">
        <v>668</v>
      </c>
    </row>
    <row r="53" s="122" customFormat="1" customHeight="1" spans="1:5">
      <c r="A53" s="131" t="s">
        <v>241</v>
      </c>
      <c r="B53" s="129">
        <v>12621</v>
      </c>
      <c r="C53" s="129">
        <v>12406</v>
      </c>
      <c r="D53" s="129">
        <v>215</v>
      </c>
      <c r="E53" s="129">
        <v>215</v>
      </c>
    </row>
    <row r="54" s="122" customFormat="1" customHeight="1" spans="1:5">
      <c r="A54" s="131" t="s">
        <v>249</v>
      </c>
      <c r="B54" s="129">
        <v>34</v>
      </c>
      <c r="C54" s="129">
        <v>23</v>
      </c>
      <c r="D54" s="129">
        <v>11</v>
      </c>
      <c r="E54" s="129">
        <v>11</v>
      </c>
    </row>
    <row r="55" s="122" customFormat="1" customHeight="1" spans="1:5">
      <c r="A55" s="131" t="s">
        <v>762</v>
      </c>
      <c r="B55" s="129">
        <v>0</v>
      </c>
      <c r="C55" s="129">
        <v>0</v>
      </c>
      <c r="D55" s="129">
        <v>0</v>
      </c>
      <c r="E55" s="129">
        <v>0</v>
      </c>
    </row>
    <row r="56" s="122" customFormat="1" customHeight="1" spans="1:5">
      <c r="A56" s="131" t="s">
        <v>763</v>
      </c>
      <c r="B56" s="129">
        <v>0</v>
      </c>
      <c r="C56" s="129">
        <v>0</v>
      </c>
      <c r="D56" s="129">
        <v>0</v>
      </c>
      <c r="E56" s="129">
        <v>0</v>
      </c>
    </row>
    <row r="57" s="122" customFormat="1" customHeight="1" spans="1:5">
      <c r="A57" s="131" t="s">
        <v>253</v>
      </c>
      <c r="B57" s="129">
        <v>1009</v>
      </c>
      <c r="C57" s="129">
        <v>997</v>
      </c>
      <c r="D57" s="129">
        <v>12</v>
      </c>
      <c r="E57" s="129">
        <v>12</v>
      </c>
    </row>
    <row r="58" s="122" customFormat="1" customHeight="1" spans="1:5">
      <c r="A58" s="131" t="s">
        <v>764</v>
      </c>
      <c r="B58" s="129">
        <v>0</v>
      </c>
      <c r="C58" s="129">
        <v>0</v>
      </c>
      <c r="D58" s="129">
        <v>0</v>
      </c>
      <c r="E58" s="129">
        <v>0</v>
      </c>
    </row>
    <row r="59" s="122" customFormat="1" customHeight="1" spans="1:5">
      <c r="A59" s="131" t="s">
        <v>765</v>
      </c>
      <c r="B59" s="129">
        <v>0</v>
      </c>
      <c r="C59" s="129">
        <v>0</v>
      </c>
      <c r="D59" s="129">
        <v>0</v>
      </c>
      <c r="E59" s="129">
        <v>0</v>
      </c>
    </row>
    <row r="60" s="122" customFormat="1" customHeight="1" spans="1:5">
      <c r="A60" s="131" t="s">
        <v>766</v>
      </c>
      <c r="B60" s="129">
        <v>0</v>
      </c>
      <c r="C60" s="129">
        <v>0</v>
      </c>
      <c r="D60" s="129">
        <v>0</v>
      </c>
      <c r="E60" s="129">
        <v>0</v>
      </c>
    </row>
    <row r="61" s="122" customFormat="1" customHeight="1" spans="1:5">
      <c r="A61" s="131" t="s">
        <v>767</v>
      </c>
      <c r="B61" s="129">
        <v>0</v>
      </c>
      <c r="C61" s="129">
        <v>0</v>
      </c>
      <c r="D61" s="129">
        <v>0</v>
      </c>
      <c r="E61" s="129">
        <v>0</v>
      </c>
    </row>
    <row r="62" s="122" customFormat="1" customHeight="1" spans="1:5">
      <c r="A62" s="131" t="s">
        <v>768</v>
      </c>
      <c r="B62" s="129">
        <v>587</v>
      </c>
      <c r="C62" s="129">
        <v>565</v>
      </c>
      <c r="D62" s="129">
        <v>22</v>
      </c>
      <c r="E62" s="129">
        <v>22</v>
      </c>
    </row>
    <row r="63" s="122" customFormat="1" customHeight="1" spans="1:5">
      <c r="A63" s="130" t="s">
        <v>266</v>
      </c>
      <c r="B63" s="129">
        <v>74473</v>
      </c>
      <c r="C63" s="129">
        <v>72550</v>
      </c>
      <c r="D63" s="129">
        <v>1923</v>
      </c>
      <c r="E63" s="129">
        <v>1923</v>
      </c>
    </row>
    <row r="64" s="122" customFormat="1" customHeight="1" spans="1:5">
      <c r="A64" s="131" t="s">
        <v>268</v>
      </c>
      <c r="B64" s="129">
        <v>1114</v>
      </c>
      <c r="C64" s="129">
        <v>903</v>
      </c>
      <c r="D64" s="129">
        <v>211</v>
      </c>
      <c r="E64" s="129">
        <v>211</v>
      </c>
    </row>
    <row r="65" s="122" customFormat="1" customHeight="1" spans="1:5">
      <c r="A65" s="131" t="s">
        <v>273</v>
      </c>
      <c r="B65" s="129">
        <v>62470</v>
      </c>
      <c r="C65" s="129">
        <v>62251</v>
      </c>
      <c r="D65" s="129">
        <v>219</v>
      </c>
      <c r="E65" s="129">
        <v>219</v>
      </c>
    </row>
    <row r="66" s="122" customFormat="1" customHeight="1" spans="1:5">
      <c r="A66" s="131" t="s">
        <v>285</v>
      </c>
      <c r="B66" s="129">
        <v>4294</v>
      </c>
      <c r="C66" s="129">
        <v>4277</v>
      </c>
      <c r="D66" s="129">
        <v>17</v>
      </c>
      <c r="E66" s="129">
        <v>17</v>
      </c>
    </row>
    <row r="67" s="122" customFormat="1" customHeight="1" spans="1:5">
      <c r="A67" s="131" t="s">
        <v>769</v>
      </c>
      <c r="B67" s="129">
        <v>0</v>
      </c>
      <c r="C67" s="129">
        <v>0</v>
      </c>
      <c r="D67" s="129">
        <v>0</v>
      </c>
      <c r="E67" s="129">
        <v>0</v>
      </c>
    </row>
    <row r="68" s="122" customFormat="1" customHeight="1" spans="1:5">
      <c r="A68" s="131" t="s">
        <v>289</v>
      </c>
      <c r="B68" s="129">
        <v>360</v>
      </c>
      <c r="C68" s="129">
        <v>347</v>
      </c>
      <c r="D68" s="129">
        <v>13</v>
      </c>
      <c r="E68" s="129">
        <v>13</v>
      </c>
    </row>
    <row r="69" s="122" customFormat="1" customHeight="1" spans="1:5">
      <c r="A69" s="131" t="s">
        <v>770</v>
      </c>
      <c r="B69" s="129">
        <v>0</v>
      </c>
      <c r="C69" s="129">
        <v>0</v>
      </c>
      <c r="D69" s="129">
        <v>0</v>
      </c>
      <c r="E69" s="129">
        <v>0</v>
      </c>
    </row>
    <row r="70" s="122" customFormat="1" customHeight="1" spans="1:5">
      <c r="A70" s="131" t="s">
        <v>293</v>
      </c>
      <c r="B70" s="129">
        <v>401</v>
      </c>
      <c r="C70" s="129">
        <v>390</v>
      </c>
      <c r="D70" s="129">
        <v>11</v>
      </c>
      <c r="E70" s="129">
        <v>11</v>
      </c>
    </row>
    <row r="71" s="122" customFormat="1" customHeight="1" spans="1:5">
      <c r="A71" s="131" t="s">
        <v>299</v>
      </c>
      <c r="B71" s="129">
        <v>1722</v>
      </c>
      <c r="C71" s="129">
        <v>1289</v>
      </c>
      <c r="D71" s="129">
        <v>433</v>
      </c>
      <c r="E71" s="129">
        <v>433</v>
      </c>
    </row>
    <row r="72" s="122" customFormat="1" customHeight="1" spans="1:5">
      <c r="A72" s="131" t="s">
        <v>307</v>
      </c>
      <c r="B72" s="129">
        <v>3600</v>
      </c>
      <c r="C72" s="129">
        <v>2624</v>
      </c>
      <c r="D72" s="129">
        <v>976</v>
      </c>
      <c r="E72" s="129">
        <v>976</v>
      </c>
    </row>
    <row r="73" s="122" customFormat="1" customHeight="1" spans="1:5">
      <c r="A73" s="131" t="s">
        <v>771</v>
      </c>
      <c r="B73" s="129">
        <v>512</v>
      </c>
      <c r="C73" s="129">
        <v>469</v>
      </c>
      <c r="D73" s="129">
        <v>43</v>
      </c>
      <c r="E73" s="129">
        <v>43</v>
      </c>
    </row>
    <row r="74" s="122" customFormat="1" customHeight="1" spans="1:5">
      <c r="A74" s="130" t="s">
        <v>323</v>
      </c>
      <c r="B74" s="129">
        <v>4380</v>
      </c>
      <c r="C74" s="129">
        <v>3313</v>
      </c>
      <c r="D74" s="129">
        <v>1067</v>
      </c>
      <c r="E74" s="129">
        <v>1067</v>
      </c>
    </row>
    <row r="75" s="122" customFormat="1" customHeight="1" spans="1:5">
      <c r="A75" s="131" t="s">
        <v>325</v>
      </c>
      <c r="B75" s="129">
        <v>168</v>
      </c>
      <c r="C75" s="129">
        <v>161</v>
      </c>
      <c r="D75" s="129">
        <v>7</v>
      </c>
      <c r="E75" s="129">
        <v>7</v>
      </c>
    </row>
    <row r="76" s="122" customFormat="1" customHeight="1" spans="1:5">
      <c r="A76" s="131" t="s">
        <v>330</v>
      </c>
      <c r="B76" s="129">
        <v>51</v>
      </c>
      <c r="C76" s="129">
        <v>37</v>
      </c>
      <c r="D76" s="129">
        <v>14</v>
      </c>
      <c r="E76" s="129">
        <v>14</v>
      </c>
    </row>
    <row r="77" s="122" customFormat="1" customHeight="1" spans="1:5">
      <c r="A77" s="131" t="s">
        <v>334</v>
      </c>
      <c r="B77" s="129">
        <v>136</v>
      </c>
      <c r="C77" s="129">
        <v>135</v>
      </c>
      <c r="D77" s="129">
        <v>1</v>
      </c>
      <c r="E77" s="129">
        <v>1</v>
      </c>
    </row>
    <row r="78" s="122" customFormat="1" customHeight="1" spans="1:5">
      <c r="A78" s="131" t="s">
        <v>338</v>
      </c>
      <c r="B78" s="129">
        <v>2732</v>
      </c>
      <c r="C78" s="129">
        <v>2721</v>
      </c>
      <c r="D78" s="129">
        <v>11</v>
      </c>
      <c r="E78" s="129">
        <v>11</v>
      </c>
    </row>
    <row r="79" s="122" customFormat="1" customHeight="1" spans="1:5">
      <c r="A79" s="131" t="s">
        <v>346</v>
      </c>
      <c r="B79" s="129">
        <v>575</v>
      </c>
      <c r="C79" s="129">
        <v>152</v>
      </c>
      <c r="D79" s="129">
        <v>423</v>
      </c>
      <c r="E79" s="129">
        <v>423</v>
      </c>
    </row>
    <row r="80" s="122" customFormat="1" customHeight="1" spans="1:5">
      <c r="A80" s="131" t="s">
        <v>772</v>
      </c>
      <c r="B80" s="129">
        <v>0</v>
      </c>
      <c r="C80" s="129">
        <v>0</v>
      </c>
      <c r="D80" s="129">
        <v>0</v>
      </c>
      <c r="E80" s="129">
        <v>0</v>
      </c>
    </row>
    <row r="81" s="122" customFormat="1" customHeight="1" spans="1:5">
      <c r="A81" s="131" t="s">
        <v>349</v>
      </c>
      <c r="B81" s="129">
        <v>64</v>
      </c>
      <c r="C81" s="129">
        <v>0</v>
      </c>
      <c r="D81" s="129">
        <v>64</v>
      </c>
      <c r="E81" s="129">
        <v>64</v>
      </c>
    </row>
    <row r="82" s="122" customFormat="1" customHeight="1" spans="1:5">
      <c r="A82" s="131" t="s">
        <v>773</v>
      </c>
      <c r="B82" s="129">
        <v>18</v>
      </c>
      <c r="C82" s="129">
        <v>0</v>
      </c>
      <c r="D82" s="129">
        <v>18</v>
      </c>
      <c r="E82" s="129">
        <v>18</v>
      </c>
    </row>
    <row r="83" s="122" customFormat="1" customHeight="1" spans="1:5">
      <c r="A83" s="131" t="s">
        <v>774</v>
      </c>
      <c r="B83" s="129">
        <v>0</v>
      </c>
      <c r="C83" s="129">
        <v>0</v>
      </c>
      <c r="D83" s="129">
        <v>0</v>
      </c>
      <c r="E83" s="129">
        <v>0</v>
      </c>
    </row>
    <row r="84" s="122" customFormat="1" customHeight="1" spans="1:5">
      <c r="A84" s="131" t="s">
        <v>775</v>
      </c>
      <c r="B84" s="129">
        <v>636</v>
      </c>
      <c r="C84" s="129">
        <v>107</v>
      </c>
      <c r="D84" s="129">
        <v>529</v>
      </c>
      <c r="E84" s="129">
        <v>529</v>
      </c>
    </row>
    <row r="85" s="122" customFormat="1" customHeight="1" spans="1:5">
      <c r="A85" s="130" t="s">
        <v>357</v>
      </c>
      <c r="B85" s="129">
        <v>5868</v>
      </c>
      <c r="C85" s="129">
        <v>5408</v>
      </c>
      <c r="D85" s="129">
        <v>460</v>
      </c>
      <c r="E85" s="129">
        <v>460</v>
      </c>
    </row>
    <row r="86" s="122" customFormat="1" customHeight="1" spans="1:5">
      <c r="A86" s="131" t="s">
        <v>359</v>
      </c>
      <c r="B86" s="129">
        <v>1708</v>
      </c>
      <c r="C86" s="129">
        <v>1697</v>
      </c>
      <c r="D86" s="129">
        <v>11</v>
      </c>
      <c r="E86" s="129">
        <v>11</v>
      </c>
    </row>
    <row r="87" s="122" customFormat="1" customHeight="1" spans="1:5">
      <c r="A87" s="131" t="s">
        <v>379</v>
      </c>
      <c r="B87" s="129">
        <v>1626</v>
      </c>
      <c r="C87" s="129">
        <v>1617</v>
      </c>
      <c r="D87" s="129">
        <v>9</v>
      </c>
      <c r="E87" s="129">
        <v>9</v>
      </c>
    </row>
    <row r="88" s="122" customFormat="1" customHeight="1" spans="1:5">
      <c r="A88" s="131" t="s">
        <v>383</v>
      </c>
      <c r="B88" s="129">
        <v>123</v>
      </c>
      <c r="C88" s="129">
        <v>112</v>
      </c>
      <c r="D88" s="129">
        <v>11</v>
      </c>
      <c r="E88" s="129">
        <v>11</v>
      </c>
    </row>
    <row r="89" s="122" customFormat="1" customHeight="1" spans="1:5">
      <c r="A89" s="133" t="s">
        <v>390</v>
      </c>
      <c r="B89" s="129">
        <v>626</v>
      </c>
      <c r="C89" s="129">
        <v>218</v>
      </c>
      <c r="D89" s="129">
        <v>408</v>
      </c>
      <c r="E89" s="129">
        <v>408</v>
      </c>
    </row>
    <row r="90" s="122" customFormat="1" customHeight="1" spans="1:5">
      <c r="A90" s="133" t="s">
        <v>394</v>
      </c>
      <c r="B90" s="129">
        <v>1251</v>
      </c>
      <c r="C90" s="129">
        <v>1242</v>
      </c>
      <c r="D90" s="129">
        <v>9</v>
      </c>
      <c r="E90" s="129">
        <v>9</v>
      </c>
    </row>
    <row r="91" s="122" customFormat="1" customHeight="1" spans="1:5">
      <c r="A91" s="131" t="s">
        <v>776</v>
      </c>
      <c r="B91" s="129">
        <v>534</v>
      </c>
      <c r="C91" s="129">
        <v>522</v>
      </c>
      <c r="D91" s="129">
        <v>12</v>
      </c>
      <c r="E91" s="129">
        <v>12</v>
      </c>
    </row>
    <row r="92" s="122" customFormat="1" customHeight="1" spans="1:5">
      <c r="A92" s="130" t="s">
        <v>408</v>
      </c>
      <c r="B92" s="129">
        <v>40656</v>
      </c>
      <c r="C92" s="129">
        <v>39716</v>
      </c>
      <c r="D92" s="129">
        <v>940</v>
      </c>
      <c r="E92" s="129">
        <v>940</v>
      </c>
    </row>
    <row r="93" s="122" customFormat="1" customHeight="1" spans="1:5">
      <c r="A93" s="131" t="s">
        <v>410</v>
      </c>
      <c r="B93" s="129">
        <v>1923</v>
      </c>
      <c r="C93" s="129">
        <v>1748</v>
      </c>
      <c r="D93" s="129">
        <v>175</v>
      </c>
      <c r="E93" s="129">
        <v>175</v>
      </c>
    </row>
    <row r="94" s="122" customFormat="1" customHeight="1" spans="1:5">
      <c r="A94" s="131" t="s">
        <v>421</v>
      </c>
      <c r="B94" s="129">
        <v>1570</v>
      </c>
      <c r="C94" s="129">
        <v>1560</v>
      </c>
      <c r="D94" s="129">
        <v>10</v>
      </c>
      <c r="E94" s="129">
        <v>10</v>
      </c>
    </row>
    <row r="95" s="122" customFormat="1" customHeight="1" spans="1:5">
      <c r="A95" s="131" t="s">
        <v>682</v>
      </c>
      <c r="B95" s="129">
        <v>0</v>
      </c>
      <c r="C95" s="129">
        <v>0</v>
      </c>
      <c r="D95" s="129">
        <v>0</v>
      </c>
      <c r="E95" s="129">
        <v>0</v>
      </c>
    </row>
    <row r="96" s="122" customFormat="1" customHeight="1" spans="1:5">
      <c r="A96" s="131" t="s">
        <v>777</v>
      </c>
      <c r="B96" s="129">
        <v>4503</v>
      </c>
      <c r="C96" s="129">
        <v>4493</v>
      </c>
      <c r="D96" s="129">
        <v>10</v>
      </c>
      <c r="E96" s="129">
        <v>10</v>
      </c>
    </row>
    <row r="97" s="122" customFormat="1" customHeight="1" spans="1:5">
      <c r="A97" s="131" t="s">
        <v>778</v>
      </c>
      <c r="B97" s="129">
        <v>0</v>
      </c>
      <c r="C97" s="129">
        <v>0</v>
      </c>
      <c r="D97" s="129">
        <v>0</v>
      </c>
      <c r="E97" s="129">
        <v>0</v>
      </c>
    </row>
    <row r="98" s="122" customFormat="1" customHeight="1" spans="1:5">
      <c r="A98" s="131" t="s">
        <v>441</v>
      </c>
      <c r="B98" s="129">
        <v>1371</v>
      </c>
      <c r="C98" s="129">
        <v>1350</v>
      </c>
      <c r="D98" s="129">
        <v>21</v>
      </c>
      <c r="E98" s="129">
        <v>21</v>
      </c>
    </row>
    <row r="99" s="122" customFormat="1" customHeight="1" spans="1:5">
      <c r="A99" s="131" t="s">
        <v>449</v>
      </c>
      <c r="B99" s="129">
        <v>2086</v>
      </c>
      <c r="C99" s="129">
        <v>1667</v>
      </c>
      <c r="D99" s="129">
        <v>419</v>
      </c>
      <c r="E99" s="129">
        <v>419</v>
      </c>
    </row>
    <row r="100" s="122" customFormat="1" customHeight="1" spans="1:5">
      <c r="A100" s="131" t="s">
        <v>458</v>
      </c>
      <c r="B100" s="129">
        <v>496</v>
      </c>
      <c r="C100" s="129">
        <v>481</v>
      </c>
      <c r="D100" s="129">
        <v>15</v>
      </c>
      <c r="E100" s="129">
        <v>15</v>
      </c>
    </row>
    <row r="101" s="122" customFormat="1" customHeight="1" spans="1:5">
      <c r="A101" s="131" t="s">
        <v>468</v>
      </c>
      <c r="B101" s="129">
        <v>1247</v>
      </c>
      <c r="C101" s="129">
        <v>1237</v>
      </c>
      <c r="D101" s="129">
        <v>10</v>
      </c>
      <c r="E101" s="129">
        <v>10</v>
      </c>
    </row>
    <row r="102" s="122" customFormat="1" customHeight="1" spans="1:5">
      <c r="A102" s="131" t="s">
        <v>478</v>
      </c>
      <c r="B102" s="129">
        <v>1102</v>
      </c>
      <c r="C102" s="129">
        <v>1091</v>
      </c>
      <c r="D102" s="129">
        <v>11</v>
      </c>
      <c r="E102" s="129">
        <v>11</v>
      </c>
    </row>
    <row r="103" s="122" customFormat="1" customHeight="1" spans="1:5">
      <c r="A103" s="131" t="s">
        <v>779</v>
      </c>
      <c r="B103" s="129">
        <v>0</v>
      </c>
      <c r="C103" s="129">
        <v>0</v>
      </c>
      <c r="D103" s="129">
        <v>0</v>
      </c>
      <c r="E103" s="129">
        <v>0</v>
      </c>
    </row>
    <row r="104" s="122" customFormat="1" customHeight="1" spans="1:5">
      <c r="A104" s="131" t="s">
        <v>489</v>
      </c>
      <c r="B104" s="129">
        <v>1767</v>
      </c>
      <c r="C104" s="129">
        <v>1748</v>
      </c>
      <c r="D104" s="129">
        <v>19</v>
      </c>
      <c r="E104" s="129">
        <v>19</v>
      </c>
    </row>
    <row r="105" s="122" customFormat="1" customHeight="1" spans="1:5">
      <c r="A105" s="131" t="s">
        <v>495</v>
      </c>
      <c r="B105" s="129">
        <v>440</v>
      </c>
      <c r="C105" s="129">
        <v>426</v>
      </c>
      <c r="D105" s="129">
        <v>14</v>
      </c>
      <c r="E105" s="129">
        <v>14</v>
      </c>
    </row>
    <row r="106" s="122" customFormat="1" customHeight="1" spans="1:5">
      <c r="A106" s="131" t="s">
        <v>78</v>
      </c>
      <c r="B106" s="129">
        <v>835</v>
      </c>
      <c r="C106" s="129">
        <v>814</v>
      </c>
      <c r="D106" s="129">
        <v>21</v>
      </c>
      <c r="E106" s="129">
        <v>21</v>
      </c>
    </row>
    <row r="107" s="122" customFormat="1" customHeight="1" spans="1:5">
      <c r="A107" s="131" t="s">
        <v>780</v>
      </c>
      <c r="B107" s="129">
        <v>0</v>
      </c>
      <c r="C107" s="129">
        <v>0</v>
      </c>
      <c r="D107" s="129">
        <v>0</v>
      </c>
      <c r="E107" s="129">
        <v>0</v>
      </c>
    </row>
    <row r="108" s="122" customFormat="1" customHeight="1" spans="1:5">
      <c r="A108" s="131" t="s">
        <v>84</v>
      </c>
      <c r="B108" s="129">
        <v>10</v>
      </c>
      <c r="C108" s="129">
        <v>2</v>
      </c>
      <c r="D108" s="129">
        <v>8</v>
      </c>
      <c r="E108" s="129">
        <v>8</v>
      </c>
    </row>
    <row r="109" s="122" customFormat="1" customHeight="1" spans="1:5">
      <c r="A109" s="131" t="s">
        <v>88</v>
      </c>
      <c r="B109" s="129">
        <v>19176</v>
      </c>
      <c r="C109" s="129">
        <v>19169</v>
      </c>
      <c r="D109" s="129">
        <v>7</v>
      </c>
      <c r="E109" s="129">
        <v>7</v>
      </c>
    </row>
    <row r="110" s="122" customFormat="1" customHeight="1" spans="1:5">
      <c r="A110" s="131" t="s">
        <v>95</v>
      </c>
      <c r="B110" s="129">
        <v>2630</v>
      </c>
      <c r="C110" s="129">
        <v>2550</v>
      </c>
      <c r="D110" s="129">
        <v>80</v>
      </c>
      <c r="E110" s="129">
        <v>80</v>
      </c>
    </row>
    <row r="111" s="122" customFormat="1" customHeight="1" spans="1:5">
      <c r="A111" s="131" t="s">
        <v>100</v>
      </c>
      <c r="B111" s="129">
        <v>1000</v>
      </c>
      <c r="C111" s="129">
        <v>922</v>
      </c>
      <c r="D111" s="129">
        <v>78</v>
      </c>
      <c r="E111" s="129">
        <v>78</v>
      </c>
    </row>
    <row r="112" s="122" customFormat="1" customHeight="1" spans="1:5">
      <c r="A112" s="131" t="s">
        <v>781</v>
      </c>
      <c r="B112" s="129">
        <v>0</v>
      </c>
      <c r="C112" s="129">
        <v>0</v>
      </c>
      <c r="D112" s="129">
        <v>0</v>
      </c>
      <c r="E112" s="129">
        <v>0</v>
      </c>
    </row>
    <row r="113" s="122" customFormat="1" customHeight="1" spans="1:5">
      <c r="A113" s="130" t="s">
        <v>782</v>
      </c>
      <c r="B113" s="129">
        <v>500</v>
      </c>
      <c r="C113" s="129">
        <v>458</v>
      </c>
      <c r="D113" s="129">
        <v>42</v>
      </c>
      <c r="E113" s="129">
        <v>42</v>
      </c>
    </row>
    <row r="114" s="122" customFormat="1" customHeight="1" spans="1:5">
      <c r="A114" s="131" t="s">
        <v>111</v>
      </c>
      <c r="B114" s="129">
        <v>31108</v>
      </c>
      <c r="C114" s="129">
        <v>29572</v>
      </c>
      <c r="D114" s="129">
        <v>1536</v>
      </c>
      <c r="E114" s="129">
        <v>1536</v>
      </c>
    </row>
    <row r="115" s="122" customFormat="1" customHeight="1" spans="1:5">
      <c r="A115" s="131" t="s">
        <v>112</v>
      </c>
      <c r="B115" s="129">
        <v>2854</v>
      </c>
      <c r="C115" s="129">
        <v>2549</v>
      </c>
      <c r="D115" s="129">
        <v>305</v>
      </c>
      <c r="E115" s="129">
        <v>305</v>
      </c>
    </row>
    <row r="116" s="122" customFormat="1" customHeight="1" spans="1:5">
      <c r="A116" s="131" t="s">
        <v>117</v>
      </c>
      <c r="B116" s="129">
        <v>1751</v>
      </c>
      <c r="C116" s="129">
        <v>1727</v>
      </c>
      <c r="D116" s="129">
        <v>24</v>
      </c>
      <c r="E116" s="129">
        <v>24</v>
      </c>
    </row>
    <row r="117" s="122" customFormat="1" customHeight="1" spans="1:5">
      <c r="A117" s="131" t="s">
        <v>126</v>
      </c>
      <c r="B117" s="129">
        <v>4179</v>
      </c>
      <c r="C117" s="129">
        <v>4153</v>
      </c>
      <c r="D117" s="129">
        <v>26</v>
      </c>
      <c r="E117" s="129">
        <v>26</v>
      </c>
    </row>
    <row r="118" s="122" customFormat="1" customHeight="1" spans="1:5">
      <c r="A118" s="131" t="s">
        <v>132</v>
      </c>
      <c r="B118" s="129">
        <v>6690</v>
      </c>
      <c r="C118" s="129">
        <v>6679</v>
      </c>
      <c r="D118" s="129">
        <v>11</v>
      </c>
      <c r="E118" s="129">
        <v>11</v>
      </c>
    </row>
    <row r="119" s="122" customFormat="1" customHeight="1" spans="1:5">
      <c r="A119" s="131" t="s">
        <v>145</v>
      </c>
      <c r="B119" s="129">
        <v>80</v>
      </c>
      <c r="C119" s="129">
        <v>69</v>
      </c>
      <c r="D119" s="129">
        <v>11</v>
      </c>
      <c r="E119" s="129">
        <v>11</v>
      </c>
    </row>
    <row r="120" s="122" customFormat="1" customHeight="1" spans="1:5">
      <c r="A120" s="131" t="s">
        <v>148</v>
      </c>
      <c r="B120" s="129">
        <v>2036</v>
      </c>
      <c r="C120" s="129">
        <v>1659</v>
      </c>
      <c r="D120" s="129">
        <v>377</v>
      </c>
      <c r="E120" s="129">
        <v>377</v>
      </c>
    </row>
    <row r="121" s="122" customFormat="1" customHeight="1" spans="1:5">
      <c r="A121" s="131" t="s">
        <v>155</v>
      </c>
      <c r="B121" s="129">
        <v>1572</v>
      </c>
      <c r="C121" s="129">
        <v>1549</v>
      </c>
      <c r="D121" s="129">
        <v>23</v>
      </c>
      <c r="E121" s="129">
        <v>23</v>
      </c>
    </row>
    <row r="122" s="122" customFormat="1" customHeight="1" spans="1:5">
      <c r="A122" s="131" t="s">
        <v>164</v>
      </c>
      <c r="B122" s="129">
        <v>8108</v>
      </c>
      <c r="C122" s="129">
        <v>8059</v>
      </c>
      <c r="D122" s="129">
        <v>49</v>
      </c>
      <c r="E122" s="129">
        <v>49</v>
      </c>
    </row>
    <row r="123" s="122" customFormat="1" customHeight="1" spans="1:5">
      <c r="A123" s="131" t="s">
        <v>171</v>
      </c>
      <c r="B123" s="129">
        <v>556</v>
      </c>
      <c r="C123" s="129">
        <v>472</v>
      </c>
      <c r="D123" s="129">
        <v>84</v>
      </c>
      <c r="E123" s="129">
        <v>84</v>
      </c>
    </row>
    <row r="124" s="122" customFormat="1" customHeight="1" spans="1:5">
      <c r="A124" s="131" t="s">
        <v>174</v>
      </c>
      <c r="B124" s="129">
        <v>623</v>
      </c>
      <c r="C124" s="129">
        <v>0</v>
      </c>
      <c r="D124" s="129">
        <v>623</v>
      </c>
      <c r="E124" s="129">
        <v>623</v>
      </c>
    </row>
    <row r="125" s="122" customFormat="1" customHeight="1" spans="1:5">
      <c r="A125" s="131" t="s">
        <v>783</v>
      </c>
      <c r="B125" s="129">
        <v>0</v>
      </c>
      <c r="C125" s="129">
        <v>0</v>
      </c>
      <c r="D125" s="129">
        <v>0</v>
      </c>
      <c r="E125" s="129">
        <v>0</v>
      </c>
    </row>
    <row r="126" s="122" customFormat="1" customHeight="1" spans="1:5">
      <c r="A126" s="131" t="s">
        <v>784</v>
      </c>
      <c r="B126" s="129">
        <v>0</v>
      </c>
      <c r="C126" s="129">
        <v>0</v>
      </c>
      <c r="D126" s="129">
        <v>0</v>
      </c>
      <c r="E126" s="129">
        <v>0</v>
      </c>
    </row>
    <row r="127" s="122" customFormat="1" customHeight="1" spans="1:5">
      <c r="A127" s="130" t="s">
        <v>785</v>
      </c>
      <c r="B127" s="129">
        <v>2659</v>
      </c>
      <c r="C127" s="129">
        <v>2656</v>
      </c>
      <c r="D127" s="129">
        <v>3</v>
      </c>
      <c r="E127" s="129">
        <v>3</v>
      </c>
    </row>
    <row r="128" s="122" customFormat="1" customHeight="1" spans="1:5">
      <c r="A128" s="131" t="s">
        <v>183</v>
      </c>
      <c r="B128" s="129">
        <v>11095</v>
      </c>
      <c r="C128" s="129">
        <v>10278</v>
      </c>
      <c r="D128" s="129">
        <v>817</v>
      </c>
      <c r="E128" s="129">
        <v>817</v>
      </c>
    </row>
    <row r="129" s="122" customFormat="1" customHeight="1" spans="1:5">
      <c r="A129" s="131" t="s">
        <v>184</v>
      </c>
      <c r="B129" s="129">
        <v>595</v>
      </c>
      <c r="C129" s="129">
        <v>68</v>
      </c>
      <c r="D129" s="129">
        <v>527</v>
      </c>
      <c r="E129" s="129">
        <v>527</v>
      </c>
    </row>
    <row r="130" s="122" customFormat="1" customHeight="1" spans="1:5">
      <c r="A130" s="131" t="s">
        <v>187</v>
      </c>
      <c r="B130" s="129">
        <v>0</v>
      </c>
      <c r="C130" s="129">
        <v>0</v>
      </c>
      <c r="D130" s="129">
        <v>0</v>
      </c>
      <c r="E130" s="129">
        <v>0</v>
      </c>
    </row>
    <row r="131" s="122" customFormat="1" customHeight="1" spans="1:5">
      <c r="A131" s="131" t="s">
        <v>190</v>
      </c>
      <c r="B131" s="129">
        <v>5616</v>
      </c>
      <c r="C131" s="129">
        <v>5549</v>
      </c>
      <c r="D131" s="129">
        <v>67</v>
      </c>
      <c r="E131" s="129">
        <v>67</v>
      </c>
    </row>
    <row r="132" s="122" customFormat="1" customHeight="1" spans="1:5">
      <c r="A132" s="131" t="s">
        <v>197</v>
      </c>
      <c r="B132" s="129">
        <v>300</v>
      </c>
      <c r="C132" s="129">
        <v>274</v>
      </c>
      <c r="D132" s="129">
        <v>26</v>
      </c>
      <c r="E132" s="129">
        <v>26</v>
      </c>
    </row>
    <row r="133" s="122" customFormat="1" customHeight="1" spans="1:5">
      <c r="A133" s="131" t="s">
        <v>786</v>
      </c>
      <c r="B133" s="129">
        <v>1400</v>
      </c>
      <c r="C133" s="129">
        <v>1343</v>
      </c>
      <c r="D133" s="129">
        <v>57</v>
      </c>
      <c r="E133" s="129">
        <v>57</v>
      </c>
    </row>
    <row r="134" s="122" customFormat="1" customHeight="1" spans="1:5">
      <c r="A134" s="131" t="s">
        <v>787</v>
      </c>
      <c r="B134" s="129">
        <v>0</v>
      </c>
      <c r="C134" s="129">
        <v>0</v>
      </c>
      <c r="D134" s="129">
        <v>0</v>
      </c>
      <c r="E134" s="129">
        <v>0</v>
      </c>
    </row>
    <row r="135" s="122" customFormat="1" customHeight="1" spans="1:5">
      <c r="A135" s="131" t="s">
        <v>788</v>
      </c>
      <c r="B135" s="129">
        <v>0</v>
      </c>
      <c r="C135" s="129">
        <v>0</v>
      </c>
      <c r="D135" s="129">
        <v>0</v>
      </c>
      <c r="E135" s="129">
        <v>0</v>
      </c>
    </row>
    <row r="136" s="122" customFormat="1" customHeight="1" spans="1:5">
      <c r="A136" s="131" t="s">
        <v>789</v>
      </c>
      <c r="B136" s="129">
        <v>0</v>
      </c>
      <c r="C136" s="129">
        <v>0</v>
      </c>
      <c r="D136" s="129">
        <v>0</v>
      </c>
      <c r="E136" s="129">
        <v>0</v>
      </c>
    </row>
    <row r="137" s="122" customFormat="1" customHeight="1" spans="1:5">
      <c r="A137" s="131" t="s">
        <v>790</v>
      </c>
      <c r="B137" s="129">
        <v>0</v>
      </c>
      <c r="C137" s="129">
        <v>0</v>
      </c>
      <c r="D137" s="129">
        <v>0</v>
      </c>
      <c r="E137" s="129">
        <v>0</v>
      </c>
    </row>
    <row r="138" s="122" customFormat="1" customHeight="1" spans="1:5">
      <c r="A138" s="131" t="s">
        <v>791</v>
      </c>
      <c r="B138" s="129">
        <v>2252</v>
      </c>
      <c r="C138" s="129">
        <v>2206</v>
      </c>
      <c r="D138" s="129">
        <v>46</v>
      </c>
      <c r="E138" s="129">
        <v>46</v>
      </c>
    </row>
    <row r="139" s="122" customFormat="1" customHeight="1" spans="1:5">
      <c r="A139" s="131" t="s">
        <v>792</v>
      </c>
      <c r="B139" s="129">
        <v>0</v>
      </c>
      <c r="C139" s="129">
        <v>0</v>
      </c>
      <c r="D139" s="129">
        <v>0</v>
      </c>
      <c r="E139" s="129">
        <v>0</v>
      </c>
    </row>
    <row r="140" s="122" customFormat="1" customHeight="1" spans="1:5">
      <c r="A140" s="131" t="s">
        <v>793</v>
      </c>
      <c r="B140" s="129">
        <v>200</v>
      </c>
      <c r="C140" s="129">
        <v>172</v>
      </c>
      <c r="D140" s="129">
        <v>28</v>
      </c>
      <c r="E140" s="129">
        <v>28</v>
      </c>
    </row>
    <row r="141" s="122" customFormat="1" customHeight="1" spans="1:5">
      <c r="A141" s="131" t="s">
        <v>794</v>
      </c>
      <c r="B141" s="129">
        <v>0</v>
      </c>
      <c r="C141" s="129">
        <v>0</v>
      </c>
      <c r="D141" s="129">
        <v>0</v>
      </c>
      <c r="E141" s="129">
        <v>0</v>
      </c>
    </row>
    <row r="142" s="122" customFormat="1" customHeight="1" spans="1:5">
      <c r="A142" s="131" t="s">
        <v>795</v>
      </c>
      <c r="B142" s="129">
        <v>50</v>
      </c>
      <c r="C142" s="129">
        <v>40</v>
      </c>
      <c r="D142" s="129">
        <v>10</v>
      </c>
      <c r="E142" s="129">
        <v>10</v>
      </c>
    </row>
    <row r="143" s="122" customFormat="1" customHeight="1" spans="1:5">
      <c r="A143" s="130" t="s">
        <v>796</v>
      </c>
      <c r="B143" s="129">
        <v>682</v>
      </c>
      <c r="C143" s="129">
        <v>626</v>
      </c>
      <c r="D143" s="129">
        <v>56</v>
      </c>
      <c r="E143" s="129">
        <v>56</v>
      </c>
    </row>
    <row r="144" s="122" customFormat="1" customHeight="1" spans="1:5">
      <c r="A144" s="131" t="s">
        <v>208</v>
      </c>
      <c r="B144" s="129">
        <v>19862</v>
      </c>
      <c r="C144" s="129">
        <v>19433</v>
      </c>
      <c r="D144" s="129">
        <v>429</v>
      </c>
      <c r="E144" s="129">
        <v>429</v>
      </c>
    </row>
    <row r="145" s="122" customFormat="1" customHeight="1" spans="1:5">
      <c r="A145" s="131" t="s">
        <v>210</v>
      </c>
      <c r="B145" s="129">
        <v>4131</v>
      </c>
      <c r="C145" s="129">
        <v>4106</v>
      </c>
      <c r="D145" s="129">
        <v>25</v>
      </c>
      <c r="E145" s="129">
        <v>25</v>
      </c>
    </row>
    <row r="146" s="122" customFormat="1" customHeight="1" spans="1:5">
      <c r="A146" s="131" t="s">
        <v>797</v>
      </c>
      <c r="B146" s="129">
        <v>1084</v>
      </c>
      <c r="C146" s="129">
        <v>1063</v>
      </c>
      <c r="D146" s="129">
        <v>21</v>
      </c>
      <c r="E146" s="129">
        <v>21</v>
      </c>
    </row>
    <row r="147" s="122" customFormat="1" customHeight="1" spans="1:5">
      <c r="A147" s="131" t="s">
        <v>223</v>
      </c>
      <c r="B147" s="129">
        <v>4709</v>
      </c>
      <c r="C147" s="129">
        <v>4698</v>
      </c>
      <c r="D147" s="129">
        <v>11</v>
      </c>
      <c r="E147" s="129">
        <v>11</v>
      </c>
    </row>
    <row r="148" s="122" customFormat="1" customHeight="1" spans="1:5">
      <c r="A148" s="131" t="s">
        <v>798</v>
      </c>
      <c r="B148" s="129">
        <v>4692</v>
      </c>
      <c r="C148" s="129">
        <v>4348</v>
      </c>
      <c r="D148" s="129">
        <v>344</v>
      </c>
      <c r="E148" s="129">
        <v>344</v>
      </c>
    </row>
    <row r="149" s="122" customFormat="1" customHeight="1" spans="1:5">
      <c r="A149" s="131" t="s">
        <v>799</v>
      </c>
      <c r="B149" s="129">
        <v>50</v>
      </c>
      <c r="C149" s="129">
        <v>33</v>
      </c>
      <c r="D149" s="129">
        <v>17</v>
      </c>
      <c r="E149" s="129">
        <v>17</v>
      </c>
    </row>
    <row r="150" s="122" customFormat="1" customHeight="1" spans="1:5">
      <c r="A150" s="130" t="s">
        <v>800</v>
      </c>
      <c r="B150" s="129">
        <v>5196</v>
      </c>
      <c r="C150" s="129">
        <v>5185</v>
      </c>
      <c r="D150" s="129">
        <v>11</v>
      </c>
      <c r="E150" s="129">
        <v>11</v>
      </c>
    </row>
    <row r="151" s="122" customFormat="1" customHeight="1" spans="1:5">
      <c r="A151" s="131" t="s">
        <v>237</v>
      </c>
      <c r="B151" s="129">
        <v>49365</v>
      </c>
      <c r="C151" s="129">
        <v>48766</v>
      </c>
      <c r="D151" s="129">
        <v>599</v>
      </c>
      <c r="E151" s="129">
        <v>599</v>
      </c>
    </row>
    <row r="152" s="122" customFormat="1" customHeight="1" spans="1:5">
      <c r="A152" s="131" t="s">
        <v>801</v>
      </c>
      <c r="B152" s="129">
        <v>12843</v>
      </c>
      <c r="C152" s="129">
        <v>12827</v>
      </c>
      <c r="D152" s="129">
        <v>16</v>
      </c>
      <c r="E152" s="129">
        <v>16</v>
      </c>
    </row>
    <row r="153" s="122" customFormat="1" customHeight="1" spans="1:5">
      <c r="A153" s="131" t="s">
        <v>261</v>
      </c>
      <c r="B153" s="129">
        <v>11044</v>
      </c>
      <c r="C153" s="129">
        <v>11031</v>
      </c>
      <c r="D153" s="129">
        <v>13</v>
      </c>
      <c r="E153" s="129">
        <v>13</v>
      </c>
    </row>
    <row r="154" s="122" customFormat="1" customHeight="1" spans="1:5">
      <c r="A154" s="131" t="s">
        <v>286</v>
      </c>
      <c r="B154" s="129">
        <v>14056</v>
      </c>
      <c r="C154" s="129">
        <v>14044</v>
      </c>
      <c r="D154" s="129">
        <v>12</v>
      </c>
      <c r="E154" s="129">
        <v>12</v>
      </c>
    </row>
    <row r="155" s="122" customFormat="1" customHeight="1" spans="1:5">
      <c r="A155" s="131" t="s">
        <v>312</v>
      </c>
      <c r="B155" s="129">
        <v>3814</v>
      </c>
      <c r="C155" s="129">
        <v>3802</v>
      </c>
      <c r="D155" s="129">
        <v>12</v>
      </c>
      <c r="E155" s="129">
        <v>12</v>
      </c>
    </row>
    <row r="156" s="122" customFormat="1" customHeight="1" spans="1:5">
      <c r="A156" s="131" t="s">
        <v>327</v>
      </c>
      <c r="B156" s="129">
        <v>5432</v>
      </c>
      <c r="C156" s="129">
        <v>5423</v>
      </c>
      <c r="D156" s="129">
        <v>9</v>
      </c>
      <c r="E156" s="129">
        <v>9</v>
      </c>
    </row>
    <row r="157" s="122" customFormat="1" customHeight="1" spans="1:5">
      <c r="A157" s="131" t="s">
        <v>333</v>
      </c>
      <c r="B157" s="129">
        <v>506</v>
      </c>
      <c r="C157" s="129">
        <v>0</v>
      </c>
      <c r="D157" s="129">
        <v>506</v>
      </c>
      <c r="E157" s="129">
        <v>506</v>
      </c>
    </row>
    <row r="158" s="122" customFormat="1" customHeight="1" spans="1:5">
      <c r="A158" s="131" t="s">
        <v>802</v>
      </c>
      <c r="B158" s="129">
        <v>0</v>
      </c>
      <c r="C158" s="129">
        <v>0</v>
      </c>
      <c r="D158" s="129">
        <v>0</v>
      </c>
      <c r="E158" s="129">
        <v>0</v>
      </c>
    </row>
    <row r="159" s="122" customFormat="1" customHeight="1" spans="1:5">
      <c r="A159" s="131" t="s">
        <v>803</v>
      </c>
      <c r="B159" s="129">
        <v>1670</v>
      </c>
      <c r="C159" s="129">
        <v>1639</v>
      </c>
      <c r="D159" s="129">
        <v>31</v>
      </c>
      <c r="E159" s="129">
        <v>31</v>
      </c>
    </row>
    <row r="160" s="122" customFormat="1" customHeight="1" spans="1:5">
      <c r="A160" s="131" t="s">
        <v>343</v>
      </c>
      <c r="B160" s="129">
        <v>13082</v>
      </c>
      <c r="C160" s="129">
        <v>12935</v>
      </c>
      <c r="D160" s="129">
        <v>147</v>
      </c>
      <c r="E160" s="129">
        <v>147</v>
      </c>
    </row>
    <row r="161" s="122" customFormat="1" customHeight="1" spans="1:5">
      <c r="A161" s="130" t="s">
        <v>345</v>
      </c>
      <c r="B161" s="129">
        <v>10835</v>
      </c>
      <c r="C161" s="129">
        <v>10822</v>
      </c>
      <c r="D161" s="129">
        <v>13</v>
      </c>
      <c r="E161" s="129">
        <v>13</v>
      </c>
    </row>
    <row r="162" s="122" customFormat="1" customHeight="1" spans="1:5">
      <c r="A162" s="131" t="s">
        <v>356</v>
      </c>
      <c r="B162" s="129">
        <v>1050</v>
      </c>
      <c r="C162" s="129">
        <v>1000</v>
      </c>
      <c r="D162" s="129">
        <v>50</v>
      </c>
      <c r="E162" s="129">
        <v>50</v>
      </c>
    </row>
    <row r="163" s="122" customFormat="1" customHeight="1" spans="1:5">
      <c r="A163" s="131" t="s">
        <v>804</v>
      </c>
      <c r="B163" s="129">
        <v>0</v>
      </c>
      <c r="C163" s="129">
        <v>0</v>
      </c>
      <c r="D163" s="129">
        <v>0</v>
      </c>
      <c r="E163" s="129">
        <v>0</v>
      </c>
    </row>
    <row r="164" s="122" customFormat="1" customHeight="1" spans="1:5">
      <c r="A164" s="131" t="s">
        <v>360</v>
      </c>
      <c r="B164" s="129">
        <v>580</v>
      </c>
      <c r="C164" s="129">
        <v>551</v>
      </c>
      <c r="D164" s="129">
        <v>29</v>
      </c>
      <c r="E164" s="129">
        <v>29</v>
      </c>
    </row>
    <row r="165" s="122" customFormat="1" customHeight="1" spans="1:5">
      <c r="A165" s="131" t="s">
        <v>805</v>
      </c>
      <c r="B165" s="129">
        <v>0</v>
      </c>
      <c r="C165" s="129">
        <v>0</v>
      </c>
      <c r="D165" s="129">
        <v>0</v>
      </c>
      <c r="E165" s="129">
        <v>0</v>
      </c>
    </row>
    <row r="166" s="122" customFormat="1" customHeight="1" spans="1:5">
      <c r="A166" s="131" t="s">
        <v>366</v>
      </c>
      <c r="B166" s="129">
        <v>450</v>
      </c>
      <c r="C166" s="129">
        <v>431</v>
      </c>
      <c r="D166" s="129">
        <v>19</v>
      </c>
      <c r="E166" s="129">
        <v>19</v>
      </c>
    </row>
    <row r="167" s="122" customFormat="1" customHeight="1" spans="1:5">
      <c r="A167" s="131" t="s">
        <v>806</v>
      </c>
      <c r="B167" s="129">
        <v>167</v>
      </c>
      <c r="C167" s="129">
        <v>131</v>
      </c>
      <c r="D167" s="129">
        <v>36</v>
      </c>
      <c r="E167" s="129">
        <v>36</v>
      </c>
    </row>
    <row r="168" s="122" customFormat="1" customHeight="1" spans="1:5">
      <c r="A168" s="131" t="s">
        <v>807</v>
      </c>
      <c r="B168" s="129">
        <v>6960</v>
      </c>
      <c r="C168" s="129">
        <v>6879</v>
      </c>
      <c r="D168" s="129">
        <v>81</v>
      </c>
      <c r="E168" s="129">
        <v>81</v>
      </c>
    </row>
    <row r="169" s="122" customFormat="1" customHeight="1" spans="1:5">
      <c r="A169" s="130" t="s">
        <v>378</v>
      </c>
      <c r="B169" s="129">
        <v>50</v>
      </c>
      <c r="C169" s="129">
        <v>26</v>
      </c>
      <c r="D169" s="129">
        <v>24</v>
      </c>
      <c r="E169" s="129">
        <v>24</v>
      </c>
    </row>
    <row r="170" s="122" customFormat="1" customHeight="1" spans="1:5">
      <c r="A170" s="131" t="s">
        <v>808</v>
      </c>
      <c r="B170" s="129">
        <v>0</v>
      </c>
      <c r="C170" s="129">
        <v>0</v>
      </c>
      <c r="D170" s="129">
        <v>0</v>
      </c>
      <c r="E170" s="129">
        <v>0</v>
      </c>
    </row>
    <row r="171" s="122" customFormat="1" customHeight="1" spans="1:5">
      <c r="A171" s="131" t="s">
        <v>809</v>
      </c>
      <c r="B171" s="129">
        <v>0</v>
      </c>
      <c r="C171" s="129">
        <v>0</v>
      </c>
      <c r="D171" s="129">
        <v>0</v>
      </c>
      <c r="E171" s="129">
        <v>0</v>
      </c>
    </row>
    <row r="172" s="122" customFormat="1" customHeight="1" spans="1:5">
      <c r="A172" s="131" t="s">
        <v>810</v>
      </c>
      <c r="B172" s="129">
        <v>0</v>
      </c>
      <c r="C172" s="129">
        <v>0</v>
      </c>
      <c r="D172" s="129">
        <v>0</v>
      </c>
      <c r="E172" s="129">
        <v>0</v>
      </c>
    </row>
    <row r="173" s="122" customFormat="1" customHeight="1" spans="1:5">
      <c r="A173" s="131" t="s">
        <v>811</v>
      </c>
      <c r="B173" s="129">
        <v>0</v>
      </c>
      <c r="C173" s="129">
        <v>0</v>
      </c>
      <c r="D173" s="129">
        <v>0</v>
      </c>
      <c r="E173" s="129">
        <v>0</v>
      </c>
    </row>
    <row r="174" s="122" customFormat="1" customHeight="1" spans="1:5">
      <c r="A174" s="131" t="s">
        <v>381</v>
      </c>
      <c r="B174" s="129">
        <v>4256</v>
      </c>
      <c r="C174" s="129">
        <v>4240</v>
      </c>
      <c r="D174" s="129">
        <v>16</v>
      </c>
      <c r="E174" s="129">
        <v>16</v>
      </c>
    </row>
    <row r="175" s="122" customFormat="1" customHeight="1" spans="1:5">
      <c r="A175" s="131" t="s">
        <v>812</v>
      </c>
      <c r="B175" s="129">
        <v>2654</v>
      </c>
      <c r="C175" s="129">
        <v>2613</v>
      </c>
      <c r="D175" s="129">
        <v>41</v>
      </c>
      <c r="E175" s="129">
        <v>41</v>
      </c>
    </row>
    <row r="176" s="122" customFormat="1" customHeight="1" spans="1:5">
      <c r="A176" s="131" t="s">
        <v>391</v>
      </c>
      <c r="B176" s="129">
        <v>2828</v>
      </c>
      <c r="C176" s="129">
        <v>1851</v>
      </c>
      <c r="D176" s="129">
        <v>977</v>
      </c>
      <c r="E176" s="129">
        <v>977</v>
      </c>
    </row>
    <row r="177" s="122" customFormat="1" customHeight="1" spans="1:5">
      <c r="A177" s="130" t="s">
        <v>392</v>
      </c>
      <c r="B177" s="129">
        <v>672</v>
      </c>
      <c r="C177" s="129">
        <v>632</v>
      </c>
      <c r="D177" s="129">
        <v>40</v>
      </c>
      <c r="E177" s="129">
        <v>40</v>
      </c>
    </row>
    <row r="178" s="122" customFormat="1" customHeight="1" spans="1:5">
      <c r="A178" s="131" t="s">
        <v>401</v>
      </c>
      <c r="B178" s="129">
        <v>1011</v>
      </c>
      <c r="C178" s="129">
        <v>969</v>
      </c>
      <c r="D178" s="129">
        <v>42</v>
      </c>
      <c r="E178" s="129">
        <v>42</v>
      </c>
    </row>
    <row r="179" s="122" customFormat="1" customHeight="1" spans="1:5">
      <c r="A179" s="131" t="s">
        <v>813</v>
      </c>
      <c r="B179" s="129">
        <v>1145</v>
      </c>
      <c r="C179" s="129">
        <v>250</v>
      </c>
      <c r="D179" s="129">
        <v>895</v>
      </c>
      <c r="E179" s="129">
        <v>895</v>
      </c>
    </row>
    <row r="180" s="122" customFormat="1" customHeight="1" spans="1:5">
      <c r="A180" s="131" t="s">
        <v>576</v>
      </c>
      <c r="B180" s="129">
        <v>80</v>
      </c>
      <c r="C180" s="129">
        <v>71</v>
      </c>
      <c r="D180" s="129">
        <v>9</v>
      </c>
      <c r="E180" s="129">
        <v>9</v>
      </c>
    </row>
    <row r="181" s="122" customFormat="1" customHeight="1" spans="1:5">
      <c r="A181" s="130" t="s">
        <v>814</v>
      </c>
      <c r="B181" s="129">
        <v>0</v>
      </c>
      <c r="C181" s="129">
        <v>0</v>
      </c>
      <c r="D181" s="129">
        <v>0</v>
      </c>
      <c r="E181" s="129">
        <v>0</v>
      </c>
    </row>
    <row r="182" s="122" customFormat="1" customHeight="1" spans="1:5">
      <c r="A182" s="131" t="s">
        <v>815</v>
      </c>
      <c r="B182" s="129">
        <v>0</v>
      </c>
      <c r="C182" s="129">
        <v>0</v>
      </c>
      <c r="D182" s="129">
        <v>0</v>
      </c>
      <c r="E182" s="129">
        <v>0</v>
      </c>
    </row>
    <row r="183" s="122" customFormat="1" customHeight="1" spans="1:5">
      <c r="A183" s="131" t="s">
        <v>816</v>
      </c>
      <c r="B183" s="129">
        <v>0</v>
      </c>
      <c r="C183" s="129">
        <v>0</v>
      </c>
      <c r="D183" s="129">
        <v>0</v>
      </c>
      <c r="E183" s="129">
        <v>0</v>
      </c>
    </row>
    <row r="184" s="122" customFormat="1" customHeight="1" spans="1:5">
      <c r="A184" s="131" t="s">
        <v>817</v>
      </c>
      <c r="B184" s="129">
        <v>0</v>
      </c>
      <c r="C184" s="129">
        <v>0</v>
      </c>
      <c r="D184" s="129">
        <v>0</v>
      </c>
      <c r="E184" s="129">
        <v>0</v>
      </c>
    </row>
    <row r="185" s="122" customFormat="1" customHeight="1" spans="1:5">
      <c r="A185" s="131" t="s">
        <v>818</v>
      </c>
      <c r="B185" s="129">
        <v>80</v>
      </c>
      <c r="C185" s="129">
        <v>71</v>
      </c>
      <c r="D185" s="129">
        <v>9</v>
      </c>
      <c r="E185" s="129">
        <v>9</v>
      </c>
    </row>
    <row r="186" s="122" customFormat="1" customHeight="1" spans="1:5">
      <c r="A186" s="131" t="s">
        <v>578</v>
      </c>
      <c r="B186" s="129">
        <v>0</v>
      </c>
      <c r="C186" s="129">
        <v>0</v>
      </c>
      <c r="D186" s="129">
        <v>0</v>
      </c>
      <c r="E186" s="129">
        <v>0</v>
      </c>
    </row>
    <row r="187" s="122" customFormat="1" customHeight="1" spans="1:5">
      <c r="A187" s="130" t="s">
        <v>819</v>
      </c>
      <c r="B187" s="129">
        <v>0</v>
      </c>
      <c r="C187" s="129">
        <v>0</v>
      </c>
      <c r="D187" s="129">
        <v>0</v>
      </c>
      <c r="E187" s="129">
        <v>0</v>
      </c>
    </row>
    <row r="188" s="122" customFormat="1" customHeight="1" spans="1:5">
      <c r="A188" s="131" t="s">
        <v>820</v>
      </c>
      <c r="B188" s="129">
        <v>0</v>
      </c>
      <c r="C188" s="129">
        <v>0</v>
      </c>
      <c r="D188" s="129">
        <v>0</v>
      </c>
      <c r="E188" s="129">
        <v>0</v>
      </c>
    </row>
    <row r="189" s="122" customFormat="1" customHeight="1" spans="1:5">
      <c r="A189" s="131" t="s">
        <v>821</v>
      </c>
      <c r="B189" s="129">
        <v>0</v>
      </c>
      <c r="C189" s="129">
        <v>0</v>
      </c>
      <c r="D189" s="129">
        <v>0</v>
      </c>
      <c r="E189" s="129">
        <v>0</v>
      </c>
    </row>
    <row r="190" s="122" customFormat="1" customHeight="1" spans="1:5">
      <c r="A190" s="131" t="s">
        <v>822</v>
      </c>
      <c r="B190" s="129">
        <v>0</v>
      </c>
      <c r="C190" s="129">
        <v>0</v>
      </c>
      <c r="D190" s="129">
        <v>0</v>
      </c>
      <c r="E190" s="129">
        <v>0</v>
      </c>
    </row>
    <row r="191" s="122" customFormat="1" customHeight="1" spans="1:5">
      <c r="A191" s="131" t="s">
        <v>823</v>
      </c>
      <c r="B191" s="129">
        <v>0</v>
      </c>
      <c r="C191" s="129">
        <v>0</v>
      </c>
      <c r="D191" s="129">
        <v>0</v>
      </c>
      <c r="E191" s="129">
        <v>0</v>
      </c>
    </row>
    <row r="192" s="122" customFormat="1" customHeight="1" spans="1:5">
      <c r="A192" s="131" t="s">
        <v>239</v>
      </c>
      <c r="B192" s="129">
        <v>0</v>
      </c>
      <c r="C192" s="129">
        <v>0</v>
      </c>
      <c r="D192" s="129">
        <v>0</v>
      </c>
      <c r="E192" s="129">
        <v>0</v>
      </c>
    </row>
    <row r="193" s="122" customFormat="1" customHeight="1" spans="1:5">
      <c r="A193" s="131" t="s">
        <v>824</v>
      </c>
      <c r="B193" s="129">
        <v>0</v>
      </c>
      <c r="C193" s="129">
        <v>0</v>
      </c>
      <c r="D193" s="129">
        <v>0</v>
      </c>
      <c r="E193" s="129">
        <v>0</v>
      </c>
    </row>
    <row r="194" s="122" customFormat="1" customHeight="1" spans="1:5">
      <c r="A194" s="131" t="s">
        <v>825</v>
      </c>
      <c r="B194" s="129">
        <v>0</v>
      </c>
      <c r="C194" s="129">
        <v>0</v>
      </c>
      <c r="D194" s="129">
        <v>0</v>
      </c>
      <c r="E194" s="129">
        <v>0</v>
      </c>
    </row>
    <row r="195" s="122" customFormat="1" customHeight="1" spans="1:5">
      <c r="A195" s="131" t="s">
        <v>71</v>
      </c>
      <c r="B195" s="129">
        <v>0</v>
      </c>
      <c r="C195" s="129">
        <v>0</v>
      </c>
      <c r="D195" s="129">
        <v>0</v>
      </c>
      <c r="E195" s="129">
        <v>0</v>
      </c>
    </row>
    <row r="196" s="122" customFormat="1" customHeight="1" spans="1:5">
      <c r="A196" s="131" t="s">
        <v>409</v>
      </c>
      <c r="B196" s="129">
        <v>7328</v>
      </c>
      <c r="C196" s="129">
        <v>6587</v>
      </c>
      <c r="D196" s="129">
        <v>741</v>
      </c>
      <c r="E196" s="129">
        <v>741</v>
      </c>
    </row>
    <row r="197" s="122" customFormat="1" customHeight="1" spans="1:5">
      <c r="A197" s="130" t="s">
        <v>411</v>
      </c>
      <c r="B197" s="129">
        <v>6479</v>
      </c>
      <c r="C197" s="129">
        <v>6471</v>
      </c>
      <c r="D197" s="129">
        <v>8</v>
      </c>
      <c r="E197" s="129">
        <v>8</v>
      </c>
    </row>
    <row r="198" s="122" customFormat="1" customHeight="1" spans="1:5">
      <c r="A198" s="131" t="s">
        <v>425</v>
      </c>
      <c r="B198" s="129">
        <v>130</v>
      </c>
      <c r="C198" s="129">
        <v>114</v>
      </c>
      <c r="D198" s="129">
        <v>16</v>
      </c>
      <c r="E198" s="129">
        <v>16</v>
      </c>
    </row>
    <row r="199" s="122" customFormat="1" customHeight="1" spans="1:5">
      <c r="A199" s="131" t="s">
        <v>826</v>
      </c>
      <c r="B199" s="129">
        <v>719</v>
      </c>
      <c r="C199" s="129">
        <v>2</v>
      </c>
      <c r="D199" s="129">
        <v>717</v>
      </c>
      <c r="E199" s="129">
        <v>717</v>
      </c>
    </row>
    <row r="200" s="122" customFormat="1" customHeight="1" spans="1:5">
      <c r="A200" s="131" t="s">
        <v>428</v>
      </c>
      <c r="B200" s="129">
        <v>7307</v>
      </c>
      <c r="C200" s="129">
        <v>7227</v>
      </c>
      <c r="D200" s="129">
        <v>80</v>
      </c>
      <c r="E200" s="129">
        <v>80</v>
      </c>
    </row>
    <row r="201" s="122" customFormat="1" customHeight="1" spans="1:5">
      <c r="A201" s="131" t="s">
        <v>430</v>
      </c>
      <c r="B201" s="129">
        <v>4917</v>
      </c>
      <c r="C201" s="129">
        <v>4908</v>
      </c>
      <c r="D201" s="129">
        <v>9</v>
      </c>
      <c r="E201" s="129">
        <v>9</v>
      </c>
    </row>
    <row r="202" s="122" customFormat="1" customHeight="1" spans="1:5">
      <c r="A202" s="131" t="s">
        <v>438</v>
      </c>
      <c r="B202" s="129">
        <v>2330</v>
      </c>
      <c r="C202" s="129">
        <v>2319</v>
      </c>
      <c r="D202" s="129">
        <v>11</v>
      </c>
      <c r="E202" s="129">
        <v>11</v>
      </c>
    </row>
    <row r="203" s="122" customFormat="1" customHeight="1" spans="1:5">
      <c r="A203" s="130" t="s">
        <v>442</v>
      </c>
      <c r="B203" s="129">
        <v>60</v>
      </c>
      <c r="C203" s="129">
        <v>0</v>
      </c>
      <c r="D203" s="129">
        <v>60</v>
      </c>
      <c r="E203" s="129">
        <v>60</v>
      </c>
    </row>
    <row r="204" s="122" customFormat="1" customHeight="1" spans="1:5">
      <c r="A204" s="131" t="s">
        <v>446</v>
      </c>
      <c r="B204" s="129">
        <v>1245</v>
      </c>
      <c r="C204" s="129">
        <v>493</v>
      </c>
      <c r="D204" s="129">
        <v>752</v>
      </c>
      <c r="E204" s="129">
        <v>752</v>
      </c>
    </row>
    <row r="205" s="122" customFormat="1" customHeight="1" spans="1:5">
      <c r="A205" s="131" t="s">
        <v>448</v>
      </c>
      <c r="B205" s="129">
        <v>1085</v>
      </c>
      <c r="C205" s="129">
        <v>361</v>
      </c>
      <c r="D205" s="129">
        <v>724</v>
      </c>
      <c r="E205" s="129">
        <v>724</v>
      </c>
    </row>
    <row r="206" s="122" customFormat="1" customHeight="1" spans="1:5">
      <c r="A206" s="131" t="s">
        <v>827</v>
      </c>
      <c r="B206" s="129">
        <v>0</v>
      </c>
      <c r="C206" s="129">
        <v>0</v>
      </c>
      <c r="D206" s="129">
        <v>0</v>
      </c>
      <c r="E206" s="129">
        <v>0</v>
      </c>
    </row>
    <row r="207" s="122" customFormat="1" customHeight="1" spans="1:5">
      <c r="A207" s="130" t="s">
        <v>828</v>
      </c>
      <c r="B207" s="129">
        <v>0</v>
      </c>
      <c r="C207" s="129">
        <v>0</v>
      </c>
      <c r="D207" s="129">
        <v>0</v>
      </c>
      <c r="E207" s="129">
        <v>0</v>
      </c>
    </row>
    <row r="208" s="122" customFormat="1" customHeight="1" spans="1:5">
      <c r="A208" s="131" t="s">
        <v>829</v>
      </c>
      <c r="B208" s="129">
        <v>150</v>
      </c>
      <c r="C208" s="129">
        <v>130</v>
      </c>
      <c r="D208" s="129">
        <v>20</v>
      </c>
      <c r="E208" s="129">
        <v>20</v>
      </c>
    </row>
    <row r="209" s="122" customFormat="1" customHeight="1" spans="1:5">
      <c r="A209" s="131" t="s">
        <v>830</v>
      </c>
      <c r="B209" s="129">
        <v>10</v>
      </c>
      <c r="C209" s="129">
        <v>2</v>
      </c>
      <c r="D209" s="129">
        <v>8</v>
      </c>
      <c r="E209" s="129">
        <v>8</v>
      </c>
    </row>
    <row r="210" s="122" customFormat="1" customHeight="1" spans="1:5">
      <c r="A210" s="131" t="s">
        <v>455</v>
      </c>
      <c r="B210" s="129">
        <v>2290</v>
      </c>
      <c r="C210" s="129">
        <v>2191</v>
      </c>
      <c r="D210" s="129">
        <v>99</v>
      </c>
      <c r="E210" s="129">
        <v>99</v>
      </c>
    </row>
    <row r="211" s="122" customFormat="1" customHeight="1" spans="1:5">
      <c r="A211" s="131" t="s">
        <v>457</v>
      </c>
      <c r="B211" s="129">
        <v>850</v>
      </c>
      <c r="C211" s="129">
        <v>831</v>
      </c>
      <c r="D211" s="129">
        <v>19</v>
      </c>
      <c r="E211" s="129">
        <v>19</v>
      </c>
    </row>
    <row r="212" s="122" customFormat="1" customHeight="1" spans="1:5">
      <c r="A212" s="131" t="s">
        <v>464</v>
      </c>
      <c r="B212" s="129">
        <v>650</v>
      </c>
      <c r="C212" s="129">
        <v>628</v>
      </c>
      <c r="D212" s="129">
        <v>22</v>
      </c>
      <c r="E212" s="129">
        <v>22</v>
      </c>
    </row>
    <row r="213" s="122" customFormat="1" customHeight="1" spans="1:5">
      <c r="A213" s="130" t="s">
        <v>831</v>
      </c>
      <c r="B213" s="129">
        <v>10</v>
      </c>
      <c r="C213" s="129">
        <v>1</v>
      </c>
      <c r="D213" s="129">
        <v>9</v>
      </c>
      <c r="E213" s="129">
        <v>9</v>
      </c>
    </row>
    <row r="214" s="122" customFormat="1" customHeight="1" spans="1:5">
      <c r="A214" s="131" t="s">
        <v>832</v>
      </c>
      <c r="B214" s="129">
        <v>0</v>
      </c>
      <c r="C214" s="129">
        <v>0</v>
      </c>
      <c r="D214" s="129">
        <v>0</v>
      </c>
      <c r="E214" s="129">
        <v>0</v>
      </c>
    </row>
    <row r="215" s="122" customFormat="1" customHeight="1" spans="1:5">
      <c r="A215" s="131" t="s">
        <v>833</v>
      </c>
      <c r="B215" s="129">
        <v>0</v>
      </c>
      <c r="C215" s="129">
        <v>0</v>
      </c>
      <c r="D215" s="129">
        <v>0</v>
      </c>
      <c r="E215" s="129">
        <v>0</v>
      </c>
    </row>
    <row r="216" s="122" customFormat="1" customHeight="1" spans="1:5">
      <c r="A216" s="131" t="s">
        <v>471</v>
      </c>
      <c r="B216" s="129">
        <v>380</v>
      </c>
      <c r="C216" s="129">
        <v>364</v>
      </c>
      <c r="D216" s="129">
        <v>16</v>
      </c>
      <c r="E216" s="129">
        <v>16</v>
      </c>
    </row>
    <row r="217" s="122" customFormat="1" customHeight="1" spans="1:5">
      <c r="A217" s="131" t="s">
        <v>475</v>
      </c>
      <c r="B217" s="129">
        <v>320</v>
      </c>
      <c r="C217" s="129">
        <v>304</v>
      </c>
      <c r="D217" s="129">
        <v>16</v>
      </c>
      <c r="E217" s="129">
        <v>16</v>
      </c>
    </row>
    <row r="218" s="122" customFormat="1" customHeight="1" spans="1:5">
      <c r="A218" s="131" t="s">
        <v>486</v>
      </c>
      <c r="B218" s="129">
        <v>80</v>
      </c>
      <c r="C218" s="129">
        <v>63</v>
      </c>
      <c r="D218" s="129">
        <v>17</v>
      </c>
      <c r="E218" s="129">
        <v>17</v>
      </c>
    </row>
    <row r="219" s="122" customFormat="1" customHeight="1" spans="1:5">
      <c r="A219" s="131" t="s">
        <v>834</v>
      </c>
      <c r="B219" s="129">
        <v>0</v>
      </c>
      <c r="C219" s="129">
        <v>0</v>
      </c>
      <c r="D219" s="129">
        <v>0</v>
      </c>
      <c r="E219" s="129">
        <v>0</v>
      </c>
    </row>
    <row r="220" s="122" customFormat="1" customHeight="1" spans="1:5">
      <c r="A220" s="131" t="s">
        <v>488</v>
      </c>
      <c r="B220" s="129">
        <v>1053</v>
      </c>
      <c r="C220" s="129">
        <v>941</v>
      </c>
      <c r="D220" s="129">
        <v>112</v>
      </c>
      <c r="E220" s="129">
        <v>112</v>
      </c>
    </row>
    <row r="221" s="122" customFormat="1" customHeight="1" spans="1:5">
      <c r="A221" s="131" t="s">
        <v>835</v>
      </c>
      <c r="B221" s="129">
        <v>0</v>
      </c>
      <c r="C221" s="129">
        <v>0</v>
      </c>
      <c r="D221" s="129">
        <v>0</v>
      </c>
      <c r="E221" s="129">
        <v>0</v>
      </c>
    </row>
    <row r="222" s="122" customFormat="1" customHeight="1" spans="1:5">
      <c r="A222" s="130" t="s">
        <v>490</v>
      </c>
      <c r="B222" s="129">
        <v>1053</v>
      </c>
      <c r="C222" s="129">
        <v>941</v>
      </c>
      <c r="D222" s="129">
        <v>112</v>
      </c>
      <c r="E222" s="129">
        <v>112</v>
      </c>
    </row>
    <row r="223" s="122" customFormat="1" customHeight="1" spans="1:5">
      <c r="A223" s="130" t="s">
        <v>494</v>
      </c>
      <c r="B223" s="129">
        <v>15800</v>
      </c>
      <c r="C223" s="129">
        <v>15800</v>
      </c>
      <c r="D223" s="129">
        <v>0</v>
      </c>
      <c r="E223" s="129">
        <v>0</v>
      </c>
    </row>
    <row r="224" s="122" customFormat="1" customHeight="1" spans="1:5">
      <c r="A224" s="131" t="s">
        <v>836</v>
      </c>
      <c r="B224" s="129">
        <v>0</v>
      </c>
      <c r="C224" s="129">
        <v>0</v>
      </c>
      <c r="D224" s="129">
        <v>0</v>
      </c>
      <c r="E224" s="129">
        <v>0</v>
      </c>
    </row>
    <row r="225" s="122" customFormat="1" spans="1:5">
      <c r="A225" s="131" t="s">
        <v>837</v>
      </c>
      <c r="B225" s="129">
        <v>0</v>
      </c>
      <c r="C225" s="129">
        <v>0</v>
      </c>
      <c r="D225" s="129">
        <v>0</v>
      </c>
      <c r="E225" s="129">
        <v>0</v>
      </c>
    </row>
    <row r="226" s="122" customFormat="1" spans="1:5">
      <c r="A226" s="131" t="s">
        <v>496</v>
      </c>
      <c r="B226" s="129">
        <v>15800</v>
      </c>
      <c r="C226" s="129">
        <v>15800</v>
      </c>
      <c r="D226" s="129">
        <v>0</v>
      </c>
      <c r="E226" s="129">
        <v>0</v>
      </c>
    </row>
    <row r="227" s="122" customFormat="1" spans="1:5">
      <c r="A227" s="130" t="s">
        <v>500</v>
      </c>
      <c r="B227" s="129">
        <v>44</v>
      </c>
      <c r="C227" s="129">
        <v>44</v>
      </c>
      <c r="D227" s="129">
        <v>0</v>
      </c>
      <c r="E227" s="129">
        <v>0</v>
      </c>
    </row>
    <row r="228" s="122" customFormat="1" spans="1:5">
      <c r="A228" s="131" t="s">
        <v>838</v>
      </c>
      <c r="B228" s="129">
        <v>0</v>
      </c>
      <c r="C228" s="129">
        <v>0</v>
      </c>
      <c r="D228" s="129">
        <v>0</v>
      </c>
      <c r="E228" s="129">
        <v>0</v>
      </c>
    </row>
    <row r="229" s="122" customFormat="1" spans="1:5">
      <c r="A229" s="131" t="s">
        <v>839</v>
      </c>
      <c r="B229" s="129">
        <v>0</v>
      </c>
      <c r="C229" s="129">
        <v>0</v>
      </c>
      <c r="D229" s="129">
        <v>0</v>
      </c>
      <c r="E229" s="129">
        <v>0</v>
      </c>
    </row>
    <row r="230" s="122" customFormat="1" spans="1:5">
      <c r="A230" s="131" t="s">
        <v>501</v>
      </c>
      <c r="B230" s="129">
        <v>44</v>
      </c>
      <c r="C230" s="129">
        <v>44</v>
      </c>
      <c r="D230" s="129">
        <v>0</v>
      </c>
      <c r="E230" s="129">
        <v>0</v>
      </c>
    </row>
    <row r="231" s="122" customFormat="1"/>
    <row r="232" s="122" customFormat="1"/>
    <row r="233" s="122" customFormat="1"/>
    <row r="234" s="122" customFormat="1"/>
    <row r="235" s="122" customFormat="1"/>
    <row r="236" s="122" customFormat="1"/>
    <row r="237" s="122" customFormat="1"/>
    <row r="238" s="122" customFormat="1"/>
    <row r="239" s="122" customFormat="1"/>
    <row r="240" s="122" customFormat="1"/>
    <row r="241" s="122" customFormat="1"/>
    <row r="242" s="122" customFormat="1"/>
    <row r="243" s="122" customFormat="1"/>
    <row r="244" s="122" customFormat="1"/>
    <row r="245" s="122" customFormat="1"/>
    <row r="246" s="122" customFormat="1"/>
    <row r="247" s="122" customFormat="1"/>
    <row r="248" s="122" customFormat="1"/>
    <row r="249" s="122" customFormat="1"/>
    <row r="250" s="122" customFormat="1"/>
    <row r="251" s="122" customFormat="1"/>
    <row r="252" s="122" customFormat="1"/>
    <row r="253" s="122" customFormat="1"/>
    <row r="254" s="122" customFormat="1"/>
    <row r="255" s="122" customFormat="1"/>
    <row r="256" s="122" customFormat="1"/>
    <row r="257" spans="6:6">
      <c r="F257" s="132"/>
    </row>
    <row r="258" spans="6:6">
      <c r="F258" s="132"/>
    </row>
    <row r="259" spans="6:6">
      <c r="F259" s="132"/>
    </row>
    <row r="260" spans="6:6">
      <c r="F260" s="132"/>
    </row>
    <row r="261" spans="6:6">
      <c r="F261" s="132"/>
    </row>
    <row r="262" spans="6:6">
      <c r="F262" s="132"/>
    </row>
    <row r="263" spans="6:6">
      <c r="F263" s="132"/>
    </row>
    <row r="264" spans="6:6">
      <c r="F264" s="132"/>
    </row>
    <row r="265" spans="6:6">
      <c r="F265" s="132"/>
    </row>
    <row r="266" spans="6:6">
      <c r="F266" s="132"/>
    </row>
    <row r="267" spans="6:6">
      <c r="F267" s="132"/>
    </row>
    <row r="268" spans="6:6">
      <c r="F268" s="132"/>
    </row>
    <row r="269" spans="6:6">
      <c r="F269" s="132"/>
    </row>
    <row r="270" spans="6:6">
      <c r="F270" s="132"/>
    </row>
    <row r="271" spans="6:6">
      <c r="F271" s="132"/>
    </row>
    <row r="272" spans="6:6">
      <c r="F272" s="132"/>
    </row>
    <row r="273" spans="6:6">
      <c r="F273" s="132"/>
    </row>
    <row r="274" spans="6:6">
      <c r="F274" s="132"/>
    </row>
    <row r="275" spans="6:6">
      <c r="F275" s="132"/>
    </row>
    <row r="276" spans="6:6">
      <c r="F276" s="132"/>
    </row>
    <row r="277" spans="6:6">
      <c r="F277" s="132"/>
    </row>
    <row r="278" spans="6:6">
      <c r="F278" s="132"/>
    </row>
    <row r="279" spans="6:6">
      <c r="F279" s="132"/>
    </row>
    <row r="280" spans="6:6">
      <c r="F280" s="132"/>
    </row>
    <row r="281" spans="6:6">
      <c r="F281" s="132"/>
    </row>
    <row r="282" spans="6:6">
      <c r="F282" s="132"/>
    </row>
    <row r="283" spans="6:6">
      <c r="F283" s="132"/>
    </row>
    <row r="284" spans="6:6">
      <c r="F284" s="132"/>
    </row>
    <row r="285" spans="6:6">
      <c r="F285" s="132"/>
    </row>
    <row r="286" spans="6:6">
      <c r="F286" s="132"/>
    </row>
    <row r="287" spans="6:6">
      <c r="F287" s="132"/>
    </row>
    <row r="288" spans="6:6">
      <c r="F288" s="132"/>
    </row>
    <row r="289" spans="6:6">
      <c r="F289" s="132"/>
    </row>
    <row r="290" spans="6:6">
      <c r="F290" s="132"/>
    </row>
    <row r="291" spans="6:6">
      <c r="F291" s="132"/>
    </row>
    <row r="292" spans="6:6">
      <c r="F292" s="132"/>
    </row>
    <row r="293" spans="6:6">
      <c r="F293" s="132"/>
    </row>
    <row r="294" spans="6:6">
      <c r="F294" s="132"/>
    </row>
    <row r="295" spans="6:6">
      <c r="F295" s="132"/>
    </row>
    <row r="296" spans="6:6">
      <c r="F296" s="132"/>
    </row>
    <row r="297" spans="6:6">
      <c r="F297" s="132"/>
    </row>
    <row r="298" spans="6:6">
      <c r="F298" s="132"/>
    </row>
  </sheetData>
  <mergeCells count="7">
    <mergeCell ref="A2:E2"/>
    <mergeCell ref="A3:E3"/>
    <mergeCell ref="A4:A5"/>
    <mergeCell ref="B4:B5"/>
    <mergeCell ref="C4:C5"/>
    <mergeCell ref="D4:D5"/>
    <mergeCell ref="E4:E5"/>
  </mergeCells>
  <pageMargins left="0.74" right="0.64" top="0.59" bottom="0.67" header="0.511741544318011" footer="0.511741544318011"/>
  <pageSetup paperSize="9" orientation="portrait" horizontalDpi="600" vertic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topLeftCell="A10" workbookViewId="0">
      <selection activeCell="E22" sqref="E22"/>
    </sheetView>
  </sheetViews>
  <sheetFormatPr defaultColWidth="9" defaultRowHeight="14.25" outlineLevelCol="4"/>
  <cols>
    <col min="1" max="1" width="44.25" style="114" customWidth="1"/>
    <col min="2" max="3" width="9.25" style="114" customWidth="1"/>
    <col min="4" max="4" width="9" style="114"/>
    <col min="5" max="5" width="9.75" style="114" customWidth="1"/>
    <col min="6" max="16384" width="9" style="114"/>
  </cols>
  <sheetData>
    <row r="1" ht="18.75" customHeight="1" spans="1:1">
      <c r="A1" s="85" t="s">
        <v>840</v>
      </c>
    </row>
    <row r="2" ht="27.75" customHeight="1" spans="1:5">
      <c r="A2" s="115" t="s">
        <v>841</v>
      </c>
      <c r="B2" s="115"/>
      <c r="C2" s="115"/>
      <c r="D2" s="115"/>
      <c r="E2" s="115"/>
    </row>
    <row r="3" ht="19.5" customHeight="1" spans="1:5">
      <c r="A3" s="116" t="s">
        <v>2</v>
      </c>
      <c r="B3" s="116"/>
      <c r="C3" s="116"/>
      <c r="D3" s="116"/>
      <c r="E3" s="116"/>
    </row>
    <row r="4" ht="26.25" customHeight="1" spans="1:5">
      <c r="A4" s="117" t="s">
        <v>842</v>
      </c>
      <c r="B4" s="117" t="s">
        <v>843</v>
      </c>
      <c r="C4" s="117" t="s">
        <v>844</v>
      </c>
      <c r="D4" s="117" t="s">
        <v>11</v>
      </c>
      <c r="E4" s="117" t="s">
        <v>845</v>
      </c>
    </row>
    <row r="5" ht="32.25" customHeight="1" spans="1:5">
      <c r="A5" s="118" t="s">
        <v>14</v>
      </c>
      <c r="B5" s="119">
        <v>182449</v>
      </c>
      <c r="C5" s="119">
        <v>189995</v>
      </c>
      <c r="D5" s="119">
        <f t="shared" ref="D5:D22" si="0">C5-B5</f>
        <v>7546</v>
      </c>
      <c r="E5" s="120">
        <f>C5*100/B5-100-0.01</f>
        <v>4.12595032036351</v>
      </c>
    </row>
    <row r="6" ht="32.25" customHeight="1" spans="1:5">
      <c r="A6" s="118" t="s">
        <v>846</v>
      </c>
      <c r="B6" s="119">
        <f>SUM(B7:B12)</f>
        <v>73237</v>
      </c>
      <c r="C6" s="119">
        <f>SUM(C7:C12)</f>
        <v>54032</v>
      </c>
      <c r="D6" s="119">
        <f t="shared" si="0"/>
        <v>-19205</v>
      </c>
      <c r="E6" s="120">
        <f t="shared" ref="E5:E17" si="1">C6*100/B6-100</f>
        <v>-26.2230839602933</v>
      </c>
    </row>
    <row r="7" ht="32.25" customHeight="1" spans="1:5">
      <c r="A7" s="118" t="s">
        <v>847</v>
      </c>
      <c r="B7" s="119">
        <v>6964</v>
      </c>
      <c r="C7" s="119">
        <v>7049</v>
      </c>
      <c r="D7" s="119">
        <f t="shared" si="0"/>
        <v>85</v>
      </c>
      <c r="E7" s="120">
        <f t="shared" si="1"/>
        <v>1.22056289488799</v>
      </c>
    </row>
    <row r="8" ht="32.25" customHeight="1" spans="1:5">
      <c r="A8" s="118" t="s">
        <v>848</v>
      </c>
      <c r="B8" s="119">
        <v>4753</v>
      </c>
      <c r="C8" s="119">
        <v>7410</v>
      </c>
      <c r="D8" s="119">
        <f t="shared" si="0"/>
        <v>2657</v>
      </c>
      <c r="E8" s="120">
        <f t="shared" si="1"/>
        <v>55.9015358720808</v>
      </c>
    </row>
    <row r="9" ht="32.25" customHeight="1" spans="1:5">
      <c r="A9" s="118" t="s">
        <v>849</v>
      </c>
      <c r="B9" s="119">
        <v>7009</v>
      </c>
      <c r="C9" s="119">
        <v>8319</v>
      </c>
      <c r="D9" s="119">
        <f t="shared" si="0"/>
        <v>1310</v>
      </c>
      <c r="E9" s="120">
        <f t="shared" si="1"/>
        <v>18.6902553859324</v>
      </c>
    </row>
    <row r="10" ht="32.25" customHeight="1" spans="1:5">
      <c r="A10" s="118" t="s">
        <v>850</v>
      </c>
      <c r="B10" s="119">
        <v>29150</v>
      </c>
      <c r="C10" s="119">
        <v>22500</v>
      </c>
      <c r="D10" s="119">
        <f t="shared" si="0"/>
        <v>-6650</v>
      </c>
      <c r="E10" s="120">
        <f t="shared" si="1"/>
        <v>-22.8130360205832</v>
      </c>
    </row>
    <row r="11" ht="32.25" customHeight="1" spans="1:5">
      <c r="A11" s="118" t="s">
        <v>851</v>
      </c>
      <c r="B11" s="119">
        <v>24931</v>
      </c>
      <c r="C11" s="119">
        <v>8627</v>
      </c>
      <c r="D11" s="119">
        <f t="shared" si="0"/>
        <v>-16304</v>
      </c>
      <c r="E11" s="120">
        <f t="shared" si="1"/>
        <v>-65.3964943243352</v>
      </c>
    </row>
    <row r="12" ht="32.25" customHeight="1" spans="1:5">
      <c r="A12" s="118" t="s">
        <v>852</v>
      </c>
      <c r="B12" s="119">
        <v>430</v>
      </c>
      <c r="C12" s="119">
        <v>127</v>
      </c>
      <c r="D12" s="119">
        <f t="shared" si="0"/>
        <v>-303</v>
      </c>
      <c r="E12" s="120">
        <f t="shared" si="1"/>
        <v>-70.4651162790698</v>
      </c>
    </row>
    <row r="13" ht="32.25" customHeight="1" spans="1:5">
      <c r="A13" s="118" t="s">
        <v>853</v>
      </c>
      <c r="B13" s="119">
        <f>SUM(B14:B18)</f>
        <v>13908</v>
      </c>
      <c r="C13" s="119">
        <f>SUM(C14:C18)</f>
        <v>13908</v>
      </c>
      <c r="D13" s="119">
        <f t="shared" si="0"/>
        <v>0</v>
      </c>
      <c r="E13" s="120">
        <f t="shared" si="1"/>
        <v>0</v>
      </c>
    </row>
    <row r="14" ht="32.25" customHeight="1" spans="1:5">
      <c r="A14" s="118" t="s">
        <v>854</v>
      </c>
      <c r="B14" s="119">
        <v>6664</v>
      </c>
      <c r="C14" s="119">
        <v>6664</v>
      </c>
      <c r="D14" s="119">
        <f t="shared" si="0"/>
        <v>0</v>
      </c>
      <c r="E14" s="120">
        <f t="shared" si="1"/>
        <v>0</v>
      </c>
    </row>
    <row r="15" ht="32.25" customHeight="1" spans="1:5">
      <c r="A15" s="118" t="s">
        <v>855</v>
      </c>
      <c r="B15" s="119">
        <v>3411</v>
      </c>
      <c r="C15" s="119">
        <v>3411</v>
      </c>
      <c r="D15" s="119">
        <f t="shared" si="0"/>
        <v>0</v>
      </c>
      <c r="E15" s="120">
        <f t="shared" si="1"/>
        <v>0</v>
      </c>
    </row>
    <row r="16" ht="32.25" customHeight="1" spans="1:5">
      <c r="A16" s="118" t="s">
        <v>856</v>
      </c>
      <c r="B16" s="119">
        <v>671</v>
      </c>
      <c r="C16" s="119">
        <v>671</v>
      </c>
      <c r="D16" s="119">
        <f t="shared" si="0"/>
        <v>0</v>
      </c>
      <c r="E16" s="120">
        <f t="shared" si="1"/>
        <v>0</v>
      </c>
    </row>
    <row r="17" ht="32.25" customHeight="1" spans="1:5">
      <c r="A17" s="118" t="s">
        <v>857</v>
      </c>
      <c r="B17" s="119">
        <v>3162</v>
      </c>
      <c r="C17" s="119">
        <v>3162</v>
      </c>
      <c r="D17" s="119">
        <f t="shared" si="0"/>
        <v>0</v>
      </c>
      <c r="E17" s="120">
        <f t="shared" si="1"/>
        <v>0</v>
      </c>
    </row>
    <row r="18" ht="32.25" customHeight="1" spans="1:5">
      <c r="A18" s="118" t="s">
        <v>858</v>
      </c>
      <c r="B18" s="119">
        <v>0</v>
      </c>
      <c r="C18" s="119">
        <v>0</v>
      </c>
      <c r="D18" s="119">
        <f t="shared" si="0"/>
        <v>0</v>
      </c>
      <c r="E18" s="120">
        <v>0</v>
      </c>
    </row>
    <row r="19" ht="32.25" customHeight="1" spans="1:5">
      <c r="A19" s="118" t="s">
        <v>859</v>
      </c>
      <c r="B19" s="119">
        <v>64394</v>
      </c>
      <c r="C19" s="119">
        <v>88915</v>
      </c>
      <c r="D19" s="119">
        <f t="shared" si="0"/>
        <v>24521</v>
      </c>
      <c r="E19" s="120">
        <f>C19*100/B19-100</f>
        <v>38.0796347485791</v>
      </c>
    </row>
    <row r="20" ht="32.25" customHeight="1" spans="1:5">
      <c r="A20" s="118" t="s">
        <v>860</v>
      </c>
      <c r="B20" s="119">
        <v>19819</v>
      </c>
      <c r="C20" s="119">
        <v>20263</v>
      </c>
      <c r="D20" s="119">
        <f t="shared" si="0"/>
        <v>444</v>
      </c>
      <c r="E20" s="120">
        <f>C20*100/B20-100</f>
        <v>2.24027448408093</v>
      </c>
    </row>
    <row r="21" ht="32.25" customHeight="1" spans="1:5">
      <c r="A21" s="118" t="s">
        <v>861</v>
      </c>
      <c r="B21" s="119">
        <v>19819</v>
      </c>
      <c r="C21" s="119">
        <v>20263</v>
      </c>
      <c r="D21" s="119">
        <f t="shared" si="0"/>
        <v>444</v>
      </c>
      <c r="E21" s="120">
        <f>C21*100/B21-100</f>
        <v>2.24027448408093</v>
      </c>
    </row>
    <row r="22" ht="32.25" customHeight="1" spans="1:5">
      <c r="A22" s="121" t="s">
        <v>862</v>
      </c>
      <c r="B22" s="119">
        <f>B5-B6+B13+B19-B20</f>
        <v>167695</v>
      </c>
      <c r="C22" s="119">
        <f>C5-C6+C13+C19-C20</f>
        <v>218523</v>
      </c>
      <c r="D22" s="119">
        <f t="shared" si="0"/>
        <v>50828</v>
      </c>
      <c r="E22" s="120">
        <f>C22*100/B22-100</f>
        <v>30.3097886043114</v>
      </c>
    </row>
  </sheetData>
  <mergeCells count="2">
    <mergeCell ref="A2:E2"/>
    <mergeCell ref="A3:E3"/>
  </mergeCells>
  <pageMargins left="0.990154048589271" right="0.74990626395218" top="0.999874956025852" bottom="0.999874956025852" header="0.499937478012926" footer="0.499937478012926"/>
  <pageSetup paperSize="9" scale="95" orientation="portrait" horizontalDpi="600" vertic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77"/>
  <sheetViews>
    <sheetView workbookViewId="0">
      <selection activeCell="D52" sqref="D52"/>
    </sheetView>
  </sheetViews>
  <sheetFormatPr defaultColWidth="9" defaultRowHeight="14.25" outlineLevelCol="3"/>
  <cols>
    <col min="1" max="1" width="35.875" style="83" customWidth="1"/>
    <col min="2" max="2" width="12.75" style="84" customWidth="1"/>
    <col min="3" max="3" width="35.125" style="83" customWidth="1"/>
    <col min="4" max="4" width="12.625" style="84" customWidth="1"/>
    <col min="5" max="16384" width="9" style="83"/>
  </cols>
  <sheetData>
    <row r="1" ht="19.5" customHeight="1" spans="1:1">
      <c r="A1" s="85" t="s">
        <v>863</v>
      </c>
    </row>
    <row r="2" ht="23.25" customHeight="1" spans="1:4">
      <c r="A2" s="86" t="s">
        <v>864</v>
      </c>
      <c r="B2" s="87"/>
      <c r="C2" s="86"/>
      <c r="D2" s="87"/>
    </row>
    <row r="3" s="82" customFormat="1" ht="18" customHeight="1" spans="1:4">
      <c r="A3" s="88" t="s">
        <v>865</v>
      </c>
      <c r="B3" s="88"/>
      <c r="C3" s="88"/>
      <c r="D3" s="88"/>
    </row>
    <row r="4" ht="19.5" customHeight="1" spans="1:4">
      <c r="A4" s="89" t="s">
        <v>866</v>
      </c>
      <c r="B4" s="90"/>
      <c r="C4" s="91" t="s">
        <v>867</v>
      </c>
      <c r="D4" s="92"/>
    </row>
    <row r="5" ht="18" customHeight="1" spans="1:4">
      <c r="A5" s="93" t="s">
        <v>868</v>
      </c>
      <c r="B5" s="94" t="s">
        <v>869</v>
      </c>
      <c r="C5" s="93" t="s">
        <v>870</v>
      </c>
      <c r="D5" s="94" t="s">
        <v>871</v>
      </c>
    </row>
    <row r="6" ht="18" customHeight="1" spans="1:4">
      <c r="A6" s="95" t="s">
        <v>872</v>
      </c>
      <c r="B6" s="94">
        <f>SUM(B7:B12)</f>
        <v>43217</v>
      </c>
      <c r="C6" s="96" t="s">
        <v>873</v>
      </c>
      <c r="D6" s="94">
        <f>D7+D12+D16+D39+D42+D43+D44+D45</f>
        <v>42140</v>
      </c>
    </row>
    <row r="7" ht="18" customHeight="1" spans="1:4">
      <c r="A7" s="97" t="s">
        <v>874</v>
      </c>
      <c r="B7" s="98">
        <v>177</v>
      </c>
      <c r="C7" s="96" t="s">
        <v>875</v>
      </c>
      <c r="D7" s="94">
        <f>SUM(D8:D11)</f>
        <v>4365</v>
      </c>
    </row>
    <row r="8" ht="18" customHeight="1" spans="1:4">
      <c r="A8" s="97" t="s">
        <v>876</v>
      </c>
      <c r="B8" s="99">
        <v>-7360</v>
      </c>
      <c r="C8" s="100" t="s">
        <v>877</v>
      </c>
      <c r="D8" s="101">
        <v>300</v>
      </c>
    </row>
    <row r="9" ht="18" customHeight="1" spans="1:4">
      <c r="A9" s="97" t="s">
        <v>878</v>
      </c>
      <c r="B9" s="99">
        <v>18940</v>
      </c>
      <c r="C9" s="100" t="s">
        <v>879</v>
      </c>
      <c r="D9" s="101">
        <v>883</v>
      </c>
    </row>
    <row r="10" ht="18" customHeight="1" spans="1:4">
      <c r="A10" s="97" t="s">
        <v>880</v>
      </c>
      <c r="B10" s="99">
        <v>26960</v>
      </c>
      <c r="C10" s="100" t="s">
        <v>881</v>
      </c>
      <c r="D10" s="101">
        <v>3060</v>
      </c>
    </row>
    <row r="11" ht="18" customHeight="1" spans="1:4">
      <c r="A11" s="97" t="s">
        <v>882</v>
      </c>
      <c r="B11" s="99">
        <v>1500</v>
      </c>
      <c r="C11" s="100" t="s">
        <v>883</v>
      </c>
      <c r="D11" s="101">
        <v>122</v>
      </c>
    </row>
    <row r="12" ht="18" customHeight="1" spans="1:4">
      <c r="A12" s="97" t="s">
        <v>884</v>
      </c>
      <c r="B12" s="99">
        <v>3000</v>
      </c>
      <c r="C12" s="96" t="s">
        <v>885</v>
      </c>
      <c r="D12" s="94">
        <f>SUM(D13:D15)</f>
        <v>4703</v>
      </c>
    </row>
    <row r="13" ht="18" customHeight="1" spans="1:4">
      <c r="A13" s="95" t="s">
        <v>886</v>
      </c>
      <c r="B13" s="94">
        <f>SUM(B14:B25)</f>
        <v>15796</v>
      </c>
      <c r="C13" s="100" t="s">
        <v>887</v>
      </c>
      <c r="D13" s="99">
        <v>1473</v>
      </c>
    </row>
    <row r="14" ht="18" customHeight="1" spans="1:4">
      <c r="A14" s="97" t="s">
        <v>888</v>
      </c>
      <c r="B14" s="99">
        <v>280</v>
      </c>
      <c r="C14" s="100" t="s">
        <v>889</v>
      </c>
      <c r="D14" s="99">
        <v>1041</v>
      </c>
    </row>
    <row r="15" ht="18" customHeight="1" spans="1:4">
      <c r="A15" s="100" t="s">
        <v>890</v>
      </c>
      <c r="B15" s="99">
        <v>625</v>
      </c>
      <c r="C15" s="100" t="s">
        <v>891</v>
      </c>
      <c r="D15" s="99">
        <v>2189</v>
      </c>
    </row>
    <row r="16" ht="18" customHeight="1" spans="1:4">
      <c r="A16" s="102" t="s">
        <v>892</v>
      </c>
      <c r="B16" s="99">
        <v>2020</v>
      </c>
      <c r="C16" s="96" t="s">
        <v>893</v>
      </c>
      <c r="D16" s="94">
        <f>SUM(D17:D38)</f>
        <v>15580</v>
      </c>
    </row>
    <row r="17" ht="18" customHeight="1" spans="1:4">
      <c r="A17" s="102" t="s">
        <v>894</v>
      </c>
      <c r="B17" s="99">
        <v>192</v>
      </c>
      <c r="C17" s="103" t="s">
        <v>895</v>
      </c>
      <c r="D17" s="98">
        <v>400</v>
      </c>
    </row>
    <row r="18" ht="18" customHeight="1" spans="1:4">
      <c r="A18" s="102" t="s">
        <v>896</v>
      </c>
      <c r="B18" s="99">
        <v>1169</v>
      </c>
      <c r="C18" s="103" t="s">
        <v>897</v>
      </c>
      <c r="D18" s="98">
        <v>500</v>
      </c>
    </row>
    <row r="19" ht="18" customHeight="1" spans="1:4">
      <c r="A19" s="102" t="s">
        <v>898</v>
      </c>
      <c r="B19" s="99">
        <v>1178</v>
      </c>
      <c r="C19" s="100" t="s">
        <v>899</v>
      </c>
      <c r="D19" s="98">
        <v>96</v>
      </c>
    </row>
    <row r="20" ht="18" customHeight="1" spans="1:4">
      <c r="A20" s="102" t="s">
        <v>900</v>
      </c>
      <c r="B20" s="99">
        <v>1023</v>
      </c>
      <c r="C20" s="100" t="s">
        <v>901</v>
      </c>
      <c r="D20" s="98">
        <v>200</v>
      </c>
    </row>
    <row r="21" ht="18" customHeight="1" spans="1:4">
      <c r="A21" s="102" t="s">
        <v>902</v>
      </c>
      <c r="B21" s="99">
        <v>2559</v>
      </c>
      <c r="C21" s="100" t="s">
        <v>903</v>
      </c>
      <c r="D21" s="98">
        <v>367</v>
      </c>
    </row>
    <row r="22" ht="18" customHeight="1" spans="1:4">
      <c r="A22" s="102" t="s">
        <v>904</v>
      </c>
      <c r="B22" s="99">
        <v>403</v>
      </c>
      <c r="C22" s="100" t="s">
        <v>905</v>
      </c>
      <c r="D22" s="99">
        <v>29</v>
      </c>
    </row>
    <row r="23" ht="18" customHeight="1" spans="1:4">
      <c r="A23" s="102" t="s">
        <v>906</v>
      </c>
      <c r="B23" s="99">
        <v>727.5</v>
      </c>
      <c r="C23" s="100" t="s">
        <v>907</v>
      </c>
      <c r="D23" s="99">
        <v>60</v>
      </c>
    </row>
    <row r="24" ht="18" customHeight="1" spans="1:4">
      <c r="A24" s="102" t="s">
        <v>908</v>
      </c>
      <c r="B24" s="99">
        <v>1319.5</v>
      </c>
      <c r="C24" s="100" t="s">
        <v>909</v>
      </c>
      <c r="D24" s="101">
        <v>258</v>
      </c>
    </row>
    <row r="25" ht="18" customHeight="1" spans="1:4">
      <c r="A25" s="102" t="s">
        <v>910</v>
      </c>
      <c r="B25" s="99">
        <v>4300</v>
      </c>
      <c r="C25" s="100" t="s">
        <v>911</v>
      </c>
      <c r="D25" s="104">
        <v>95</v>
      </c>
    </row>
    <row r="26" ht="18" customHeight="1" spans="1:4">
      <c r="A26" s="95" t="s">
        <v>912</v>
      </c>
      <c r="B26" s="94">
        <f>SUM(B27:B28)</f>
        <v>8965</v>
      </c>
      <c r="C26" s="100" t="s">
        <v>913</v>
      </c>
      <c r="D26" s="104">
        <v>480</v>
      </c>
    </row>
    <row r="27" ht="18" customHeight="1" spans="1:4">
      <c r="A27" s="105" t="s">
        <v>914</v>
      </c>
      <c r="B27" s="99">
        <v>8921</v>
      </c>
      <c r="C27" s="100" t="s">
        <v>915</v>
      </c>
      <c r="D27" s="104">
        <v>305</v>
      </c>
    </row>
    <row r="28" ht="18" customHeight="1" spans="1:4">
      <c r="A28" s="105" t="s">
        <v>916</v>
      </c>
      <c r="B28" s="99">
        <v>44</v>
      </c>
      <c r="C28" s="100" t="s">
        <v>917</v>
      </c>
      <c r="D28" s="101">
        <v>65</v>
      </c>
    </row>
    <row r="29" ht="18" customHeight="1" spans="1:4">
      <c r="A29" s="95" t="s">
        <v>918</v>
      </c>
      <c r="B29" s="94">
        <f>SUM(B30:B39)</f>
        <v>24905</v>
      </c>
      <c r="C29" s="100" t="s">
        <v>919</v>
      </c>
      <c r="D29" s="99">
        <v>1096</v>
      </c>
    </row>
    <row r="30" ht="18" customHeight="1" spans="1:4">
      <c r="A30" s="106" t="s">
        <v>920</v>
      </c>
      <c r="B30" s="101">
        <v>3300</v>
      </c>
      <c r="C30" s="100" t="s">
        <v>921</v>
      </c>
      <c r="D30" s="99">
        <v>53</v>
      </c>
    </row>
    <row r="31" ht="18" customHeight="1" spans="1:4">
      <c r="A31" s="106" t="s">
        <v>922</v>
      </c>
      <c r="B31" s="101">
        <v>3813</v>
      </c>
      <c r="C31" s="100" t="s">
        <v>923</v>
      </c>
      <c r="D31" s="99">
        <v>224</v>
      </c>
    </row>
    <row r="32" ht="18" customHeight="1" spans="1:4">
      <c r="A32" s="106" t="s">
        <v>924</v>
      </c>
      <c r="B32" s="101">
        <v>3300</v>
      </c>
      <c r="C32" s="100" t="s">
        <v>925</v>
      </c>
      <c r="D32" s="99">
        <v>50</v>
      </c>
    </row>
    <row r="33" ht="18" customHeight="1" spans="1:4">
      <c r="A33" s="106" t="s">
        <v>926</v>
      </c>
      <c r="B33" s="101">
        <v>6600</v>
      </c>
      <c r="C33" s="100" t="s">
        <v>927</v>
      </c>
      <c r="D33" s="99">
        <v>300</v>
      </c>
    </row>
    <row r="34" ht="18" customHeight="1" spans="1:4">
      <c r="A34" s="106" t="s">
        <v>928</v>
      </c>
      <c r="B34" s="101">
        <v>3449</v>
      </c>
      <c r="C34" s="100" t="s">
        <v>929</v>
      </c>
      <c r="D34" s="99">
        <v>600</v>
      </c>
    </row>
    <row r="35" ht="18" customHeight="1" spans="1:4">
      <c r="A35" s="106" t="s">
        <v>930</v>
      </c>
      <c r="B35" s="101">
        <v>1400</v>
      </c>
      <c r="C35" s="100" t="s">
        <v>931</v>
      </c>
      <c r="D35" s="99">
        <v>5300</v>
      </c>
    </row>
    <row r="36" ht="18" customHeight="1" spans="1:4">
      <c r="A36" s="106" t="s">
        <v>932</v>
      </c>
      <c r="B36" s="101">
        <v>2800</v>
      </c>
      <c r="C36" s="100" t="s">
        <v>933</v>
      </c>
      <c r="D36" s="99">
        <v>1200</v>
      </c>
    </row>
    <row r="37" ht="18" customHeight="1" spans="1:4">
      <c r="A37" s="106" t="s">
        <v>934</v>
      </c>
      <c r="B37" s="101">
        <v>3</v>
      </c>
      <c r="C37" s="100" t="s">
        <v>935</v>
      </c>
      <c r="D37" s="99">
        <v>402</v>
      </c>
    </row>
    <row r="38" ht="18" customHeight="1" spans="1:4">
      <c r="A38" s="106" t="s">
        <v>936</v>
      </c>
      <c r="B38" s="101">
        <v>239</v>
      </c>
      <c r="C38" s="100" t="s">
        <v>937</v>
      </c>
      <c r="D38" s="99">
        <v>3500</v>
      </c>
    </row>
    <row r="39" ht="18" customHeight="1" spans="1:4">
      <c r="A39" s="106" t="s">
        <v>938</v>
      </c>
      <c r="B39" s="101">
        <v>1</v>
      </c>
      <c r="C39" s="107" t="s">
        <v>939</v>
      </c>
      <c r="D39" s="94">
        <f>SUM(D40:D41)</f>
        <v>1540</v>
      </c>
    </row>
    <row r="40" ht="18" customHeight="1" spans="1:4">
      <c r="A40" s="100"/>
      <c r="B40" s="98"/>
      <c r="C40" s="100" t="s">
        <v>940</v>
      </c>
      <c r="D40" s="99">
        <v>750</v>
      </c>
    </row>
    <row r="41" ht="18" customHeight="1" spans="1:4">
      <c r="A41" s="100"/>
      <c r="B41" s="98"/>
      <c r="C41" s="100" t="s">
        <v>941</v>
      </c>
      <c r="D41" s="99">
        <v>790</v>
      </c>
    </row>
    <row r="42" ht="18" customHeight="1" spans="1:4">
      <c r="A42" s="100"/>
      <c r="B42" s="98"/>
      <c r="C42" s="107" t="s">
        <v>942</v>
      </c>
      <c r="D42" s="94">
        <v>596</v>
      </c>
    </row>
    <row r="43" ht="18" customHeight="1" spans="1:4">
      <c r="A43" s="108"/>
      <c r="B43" s="108"/>
      <c r="C43" s="107" t="s">
        <v>943</v>
      </c>
      <c r="D43" s="109">
        <v>600</v>
      </c>
    </row>
    <row r="44" ht="18" customHeight="1" spans="1:4">
      <c r="A44" s="110" t="s">
        <v>708</v>
      </c>
      <c r="B44" s="94">
        <f>B6+B13+B26+B29</f>
        <v>92883</v>
      </c>
      <c r="C44" s="107" t="s">
        <v>944</v>
      </c>
      <c r="D44" s="109">
        <v>7</v>
      </c>
    </row>
    <row r="45" ht="18" customHeight="1" spans="1:4">
      <c r="A45" s="105" t="s">
        <v>945</v>
      </c>
      <c r="B45" s="98">
        <v>-917</v>
      </c>
      <c r="C45" s="107" t="s">
        <v>946</v>
      </c>
      <c r="D45" s="109">
        <f>SUM(D46:D49)</f>
        <v>14749</v>
      </c>
    </row>
    <row r="46" ht="18" customHeight="1" spans="1:4">
      <c r="A46" s="105" t="s">
        <v>947</v>
      </c>
      <c r="B46" s="98">
        <v>-917</v>
      </c>
      <c r="C46" s="100" t="s">
        <v>948</v>
      </c>
      <c r="D46" s="99">
        <v>3905</v>
      </c>
    </row>
    <row r="47" ht="18" customHeight="1" spans="1:4">
      <c r="A47" s="108"/>
      <c r="B47" s="111"/>
      <c r="C47" s="100" t="s">
        <v>949</v>
      </c>
      <c r="D47" s="99">
        <v>226</v>
      </c>
    </row>
    <row r="48" ht="18" customHeight="1" spans="1:4">
      <c r="A48" s="108"/>
      <c r="B48" s="111"/>
      <c r="C48" s="100" t="s">
        <v>950</v>
      </c>
      <c r="D48" s="99">
        <v>1734</v>
      </c>
    </row>
    <row r="49" ht="18" customHeight="1" spans="1:4">
      <c r="A49" s="108"/>
      <c r="B49" s="111"/>
      <c r="C49" s="100" t="s">
        <v>951</v>
      </c>
      <c r="D49" s="99">
        <v>8884</v>
      </c>
    </row>
    <row r="50" ht="18" customHeight="1" spans="1:4">
      <c r="A50" s="108"/>
      <c r="B50" s="111"/>
      <c r="C50" s="107" t="s">
        <v>952</v>
      </c>
      <c r="D50" s="109">
        <v>1000</v>
      </c>
    </row>
    <row r="51" ht="18" customHeight="1" spans="1:4">
      <c r="A51" s="108"/>
      <c r="B51" s="111"/>
      <c r="C51" s="107" t="s">
        <v>953</v>
      </c>
      <c r="D51" s="109">
        <v>27843</v>
      </c>
    </row>
    <row r="52" ht="18" customHeight="1" spans="1:4">
      <c r="A52" s="108"/>
      <c r="B52" s="108"/>
      <c r="C52" s="107" t="s">
        <v>954</v>
      </c>
      <c r="D52" s="109">
        <v>16746</v>
      </c>
    </row>
    <row r="53" ht="18" customHeight="1" spans="1:4">
      <c r="A53" s="112" t="s">
        <v>708</v>
      </c>
      <c r="B53" s="109">
        <f>B44+B45+B46</f>
        <v>91049</v>
      </c>
      <c r="C53" s="113" t="s">
        <v>708</v>
      </c>
      <c r="D53" s="109">
        <f>D6+D50+D51+D52</f>
        <v>87729</v>
      </c>
    </row>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9.9" customHeight="1"/>
  </sheetData>
  <mergeCells count="4">
    <mergeCell ref="A2:D2"/>
    <mergeCell ref="A3:D3"/>
    <mergeCell ref="A4:B4"/>
    <mergeCell ref="C4:D4"/>
  </mergeCells>
  <printOptions horizontalCentered="1"/>
  <pageMargins left="0.739583333333333" right="0.66875" top="0.550694444444444" bottom="0.330555555555556" header="0.35" footer="0.357638888888889"/>
  <pageSetup paperSize="9" scale="78" orientation="portrait" horizontalDpi="600" vertic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1"/>
  <sheetViews>
    <sheetView workbookViewId="0">
      <selection activeCell="D10" sqref="D10"/>
    </sheetView>
  </sheetViews>
  <sheetFormatPr defaultColWidth="9" defaultRowHeight="14.25" outlineLevelCol="1"/>
  <cols>
    <col min="1" max="1" width="47.5" style="69" customWidth="1"/>
    <col min="2" max="2" width="20.875" style="69" customWidth="1"/>
    <col min="3" max="255" width="9" style="69"/>
  </cols>
  <sheetData>
    <row r="1" ht="20" customHeight="1" spans="1:1">
      <c r="A1" s="70" t="s">
        <v>955</v>
      </c>
    </row>
    <row r="2" s="69" customFormat="1" ht="24.95" customHeight="1" spans="1:2">
      <c r="A2" s="71" t="s">
        <v>956</v>
      </c>
      <c r="B2" s="71"/>
    </row>
    <row r="3" s="69" customFormat="1" ht="24.95" customHeight="1" spans="1:2">
      <c r="A3" s="72"/>
      <c r="B3" s="73" t="s">
        <v>2</v>
      </c>
    </row>
    <row r="4" s="69" customFormat="1" ht="24.95" customHeight="1" spans="1:2">
      <c r="A4" s="74" t="s">
        <v>957</v>
      </c>
      <c r="B4" s="75" t="s">
        <v>8</v>
      </c>
    </row>
    <row r="5" s="69" customFormat="1" ht="24.95" customHeight="1" spans="1:2">
      <c r="A5" s="76" t="s">
        <v>958</v>
      </c>
      <c r="B5" s="77">
        <f>SUM(B6:B101)</f>
        <v>19999.9</v>
      </c>
    </row>
    <row r="6" s="69" customFormat="1" ht="24.95" customHeight="1" spans="1:2">
      <c r="A6" s="78" t="s">
        <v>959</v>
      </c>
      <c r="B6" s="79">
        <v>75</v>
      </c>
    </row>
    <row r="7" s="69" customFormat="1" ht="24.95" customHeight="1" spans="1:2">
      <c r="A7" s="78" t="s">
        <v>960</v>
      </c>
      <c r="B7" s="79">
        <v>64</v>
      </c>
    </row>
    <row r="8" s="69" customFormat="1" ht="24.95" customHeight="1" spans="1:2">
      <c r="A8" s="78" t="s">
        <v>961</v>
      </c>
      <c r="B8" s="79">
        <v>64</v>
      </c>
    </row>
    <row r="9" s="69" customFormat="1" ht="24.95" customHeight="1" spans="1:2">
      <c r="A9" s="78" t="s">
        <v>962</v>
      </c>
      <c r="B9" s="79">
        <v>50</v>
      </c>
    </row>
    <row r="10" s="69" customFormat="1" ht="24.95" customHeight="1" spans="1:2">
      <c r="A10" s="78" t="s">
        <v>963</v>
      </c>
      <c r="B10" s="79">
        <v>35</v>
      </c>
    </row>
    <row r="11" s="69" customFormat="1" ht="24.95" customHeight="1" spans="1:2">
      <c r="A11" s="78" t="s">
        <v>964</v>
      </c>
      <c r="B11" s="79">
        <v>15</v>
      </c>
    </row>
    <row r="12" s="69" customFormat="1" ht="24.95" customHeight="1" spans="1:2">
      <c r="A12" s="78" t="s">
        <v>965</v>
      </c>
      <c r="B12" s="79">
        <v>17</v>
      </c>
    </row>
    <row r="13" s="69" customFormat="1" ht="24.95" customHeight="1" spans="1:2">
      <c r="A13" s="78" t="s">
        <v>966</v>
      </c>
      <c r="B13" s="79">
        <v>9</v>
      </c>
    </row>
    <row r="14" s="69" customFormat="1" ht="24.95" customHeight="1" spans="1:2">
      <c r="A14" s="78" t="s">
        <v>967</v>
      </c>
      <c r="B14" s="79">
        <v>7</v>
      </c>
    </row>
    <row r="15" s="69" customFormat="1" ht="24.95" customHeight="1" spans="1:2">
      <c r="A15" s="78" t="s">
        <v>968</v>
      </c>
      <c r="B15" s="79">
        <v>30</v>
      </c>
    </row>
    <row r="16" s="69" customFormat="1" ht="24.95" customHeight="1" spans="1:2">
      <c r="A16" s="78" t="s">
        <v>969</v>
      </c>
      <c r="B16" s="79">
        <v>35</v>
      </c>
    </row>
    <row r="17" s="69" customFormat="1" ht="24.95" customHeight="1" spans="1:2">
      <c r="A17" s="78" t="s">
        <v>970</v>
      </c>
      <c r="B17" s="79">
        <v>7</v>
      </c>
    </row>
    <row r="18" s="69" customFormat="1" ht="24.95" customHeight="1" spans="1:2">
      <c r="A18" s="78" t="s">
        <v>971</v>
      </c>
      <c r="B18" s="79">
        <v>10</v>
      </c>
    </row>
    <row r="19" s="69" customFormat="1" ht="24.95" customHeight="1" spans="1:2">
      <c r="A19" s="78" t="s">
        <v>972</v>
      </c>
      <c r="B19" s="79">
        <v>64</v>
      </c>
    </row>
    <row r="20" s="69" customFormat="1" ht="24.95" customHeight="1" spans="1:2">
      <c r="A20" s="78" t="s">
        <v>973</v>
      </c>
      <c r="B20" s="79">
        <v>27</v>
      </c>
    </row>
    <row r="21" s="69" customFormat="1" ht="24.95" customHeight="1" spans="1:2">
      <c r="A21" s="78" t="s">
        <v>974</v>
      </c>
      <c r="B21" s="79">
        <v>4</v>
      </c>
    </row>
    <row r="22" s="69" customFormat="1" ht="24.95" customHeight="1" spans="1:2">
      <c r="A22" s="78" t="s">
        <v>975</v>
      </c>
      <c r="B22" s="79">
        <v>6</v>
      </c>
    </row>
    <row r="23" s="69" customFormat="1" ht="24.95" customHeight="1" spans="1:2">
      <c r="A23" s="78" t="s">
        <v>976</v>
      </c>
      <c r="B23" s="79">
        <v>160</v>
      </c>
    </row>
    <row r="24" s="69" customFormat="1" ht="24.95" customHeight="1" spans="1:2">
      <c r="A24" s="78" t="s">
        <v>977</v>
      </c>
      <c r="B24" s="79">
        <v>105</v>
      </c>
    </row>
    <row r="25" s="69" customFormat="1" ht="24.95" customHeight="1" spans="1:2">
      <c r="A25" s="78" t="s">
        <v>978</v>
      </c>
      <c r="B25" s="79">
        <v>70</v>
      </c>
    </row>
    <row r="26" s="69" customFormat="1" ht="24.95" customHeight="1" spans="1:2">
      <c r="A26" s="78" t="s">
        <v>979</v>
      </c>
      <c r="B26" s="79">
        <v>10</v>
      </c>
    </row>
    <row r="27" s="69" customFormat="1" ht="24.95" customHeight="1" spans="1:2">
      <c r="A27" s="78" t="s">
        <v>980</v>
      </c>
      <c r="B27" s="79">
        <v>8</v>
      </c>
    </row>
    <row r="28" s="69" customFormat="1" ht="24.95" customHeight="1" spans="1:2">
      <c r="A28" s="78" t="s">
        <v>981</v>
      </c>
      <c r="B28" s="79">
        <v>15</v>
      </c>
    </row>
    <row r="29" s="69" customFormat="1" ht="24.95" customHeight="1" spans="1:2">
      <c r="A29" s="78" t="s">
        <v>982</v>
      </c>
      <c r="B29" s="79">
        <v>7</v>
      </c>
    </row>
    <row r="30" s="69" customFormat="1" ht="24.95" customHeight="1" spans="1:2">
      <c r="A30" s="78" t="s">
        <v>983</v>
      </c>
      <c r="B30" s="79">
        <v>1317</v>
      </c>
    </row>
    <row r="31" s="69" customFormat="1" ht="24.95" customHeight="1" spans="1:2">
      <c r="A31" s="78" t="s">
        <v>984</v>
      </c>
      <c r="B31" s="79">
        <v>19</v>
      </c>
    </row>
    <row r="32" s="69" customFormat="1" ht="24.95" customHeight="1" spans="1:2">
      <c r="A32" s="78" t="s">
        <v>985</v>
      </c>
      <c r="B32" s="79">
        <v>295</v>
      </c>
    </row>
    <row r="33" s="69" customFormat="1" ht="24.95" customHeight="1" spans="1:2">
      <c r="A33" s="78" t="s">
        <v>986</v>
      </c>
      <c r="B33" s="79">
        <v>211</v>
      </c>
    </row>
    <row r="34" s="69" customFormat="1" ht="24.95" customHeight="1" spans="1:2">
      <c r="A34" s="78" t="s">
        <v>987</v>
      </c>
      <c r="B34" s="79">
        <v>420</v>
      </c>
    </row>
    <row r="35" s="69" customFormat="1" ht="24.95" customHeight="1" spans="1:2">
      <c r="A35" s="78" t="s">
        <v>988</v>
      </c>
      <c r="B35" s="79">
        <v>111</v>
      </c>
    </row>
    <row r="36" s="69" customFormat="1" ht="24.95" customHeight="1" spans="1:2">
      <c r="A36" s="78" t="s">
        <v>989</v>
      </c>
      <c r="B36" s="79">
        <v>22</v>
      </c>
    </row>
    <row r="37" s="69" customFormat="1" ht="24.95" customHeight="1" spans="1:2">
      <c r="A37" s="78" t="s">
        <v>990</v>
      </c>
      <c r="B37" s="79">
        <v>100</v>
      </c>
    </row>
    <row r="38" s="69" customFormat="1" ht="24.95" customHeight="1" spans="1:2">
      <c r="A38" s="78" t="s">
        <v>991</v>
      </c>
      <c r="B38" s="79">
        <v>28</v>
      </c>
    </row>
    <row r="39" s="69" customFormat="1" ht="24.95" customHeight="1" spans="1:2">
      <c r="A39" s="78" t="s">
        <v>992</v>
      </c>
      <c r="B39" s="79">
        <v>600</v>
      </c>
    </row>
    <row r="40" s="69" customFormat="1" ht="24.95" customHeight="1" spans="1:2">
      <c r="A40" s="78" t="s">
        <v>993</v>
      </c>
      <c r="B40" s="79">
        <v>8</v>
      </c>
    </row>
    <row r="41" s="69" customFormat="1" ht="24.95" customHeight="1" spans="1:2">
      <c r="A41" s="78" t="s">
        <v>994</v>
      </c>
      <c r="B41" s="79">
        <v>58</v>
      </c>
    </row>
    <row r="42" s="69" customFormat="1" ht="24.95" customHeight="1" spans="1:2">
      <c r="A42" s="78" t="s">
        <v>995</v>
      </c>
      <c r="B42" s="79">
        <v>500</v>
      </c>
    </row>
    <row r="43" s="69" customFormat="1" ht="24.95" customHeight="1" spans="1:2">
      <c r="A43" s="78" t="s">
        <v>996</v>
      </c>
      <c r="B43" s="79">
        <v>32</v>
      </c>
    </row>
    <row r="44" s="69" customFormat="1" ht="24.95" customHeight="1" spans="1:2">
      <c r="A44" s="78" t="s">
        <v>997</v>
      </c>
      <c r="B44" s="79">
        <v>19</v>
      </c>
    </row>
    <row r="45" s="69" customFormat="1" ht="24.95" customHeight="1" spans="1:2">
      <c r="A45" s="78" t="s">
        <v>998</v>
      </c>
      <c r="B45" s="79">
        <v>13</v>
      </c>
    </row>
    <row r="46" s="69" customFormat="1" ht="24.95" customHeight="1" spans="1:2">
      <c r="A46" s="78" t="s">
        <v>999</v>
      </c>
      <c r="B46" s="79">
        <v>17</v>
      </c>
    </row>
    <row r="47" s="69" customFormat="1" ht="24.95" customHeight="1" spans="1:2">
      <c r="A47" s="78" t="s">
        <v>1000</v>
      </c>
      <c r="B47" s="79">
        <v>6</v>
      </c>
    </row>
    <row r="48" s="69" customFormat="1" ht="24.95" customHeight="1" spans="1:2">
      <c r="A48" s="78" t="s">
        <v>1001</v>
      </c>
      <c r="B48" s="79">
        <v>5</v>
      </c>
    </row>
    <row r="49" s="69" customFormat="1" ht="24.95" customHeight="1" spans="1:2">
      <c r="A49" s="78" t="s">
        <v>1002</v>
      </c>
      <c r="B49" s="79">
        <v>5</v>
      </c>
    </row>
    <row r="50" s="69" customFormat="1" ht="24.95" customHeight="1" spans="1:2">
      <c r="A50" s="78" t="s">
        <v>1003</v>
      </c>
      <c r="B50" s="79">
        <v>20</v>
      </c>
    </row>
    <row r="51" s="69" customFormat="1" ht="24.95" customHeight="1" spans="1:2">
      <c r="A51" s="78" t="s">
        <v>1004</v>
      </c>
      <c r="B51" s="79">
        <v>34</v>
      </c>
    </row>
    <row r="52" s="69" customFormat="1" ht="24.95" customHeight="1" spans="1:2">
      <c r="A52" s="78" t="s">
        <v>1005</v>
      </c>
      <c r="B52" s="79">
        <v>20</v>
      </c>
    </row>
    <row r="53" s="69" customFormat="1" ht="24.95" customHeight="1" spans="1:2">
      <c r="A53" s="78" t="s">
        <v>1006</v>
      </c>
      <c r="B53" s="79">
        <v>350</v>
      </c>
    </row>
    <row r="54" s="69" customFormat="1" ht="24.95" customHeight="1" spans="1:2">
      <c r="A54" s="78" t="s">
        <v>1007</v>
      </c>
      <c r="B54" s="79">
        <v>10</v>
      </c>
    </row>
    <row r="55" s="69" customFormat="1" ht="24.95" customHeight="1" spans="1:2">
      <c r="A55" s="78" t="s">
        <v>1008</v>
      </c>
      <c r="B55" s="79">
        <v>10</v>
      </c>
    </row>
    <row r="56" s="69" customFormat="1" ht="24.95" customHeight="1" spans="1:2">
      <c r="A56" s="78" t="s">
        <v>1009</v>
      </c>
      <c r="B56" s="79">
        <v>510</v>
      </c>
    </row>
    <row r="57" s="69" customFormat="1" ht="24.95" customHeight="1" spans="1:2">
      <c r="A57" s="78" t="s">
        <v>1010</v>
      </c>
      <c r="B57" s="79">
        <v>5</v>
      </c>
    </row>
    <row r="58" s="69" customFormat="1" ht="24.95" customHeight="1" spans="1:2">
      <c r="A58" s="78" t="s">
        <v>1011</v>
      </c>
      <c r="B58" s="79">
        <v>10</v>
      </c>
    </row>
    <row r="59" s="69" customFormat="1" ht="24.95" customHeight="1" spans="1:2">
      <c r="A59" s="78" t="s">
        <v>1012</v>
      </c>
      <c r="B59" s="79">
        <v>100</v>
      </c>
    </row>
    <row r="60" s="69" customFormat="1" ht="24.95" customHeight="1" spans="1:2">
      <c r="A60" s="78" t="s">
        <v>1013</v>
      </c>
      <c r="B60" s="79">
        <v>24</v>
      </c>
    </row>
    <row r="61" s="69" customFormat="1" ht="24.95" customHeight="1" spans="1:2">
      <c r="A61" s="78" t="s">
        <v>1014</v>
      </c>
      <c r="B61" s="79">
        <v>11</v>
      </c>
    </row>
    <row r="62" s="69" customFormat="1" ht="24.95" customHeight="1" spans="1:2">
      <c r="A62" s="78" t="s">
        <v>1015</v>
      </c>
      <c r="B62" s="79">
        <v>5</v>
      </c>
    </row>
    <row r="63" s="69" customFormat="1" ht="24.95" customHeight="1" spans="1:2">
      <c r="A63" s="78" t="s">
        <v>1016</v>
      </c>
      <c r="B63" s="79">
        <v>250</v>
      </c>
    </row>
    <row r="64" s="69" customFormat="1" ht="24.95" customHeight="1" spans="1:2">
      <c r="A64" s="78" t="s">
        <v>1017</v>
      </c>
      <c r="B64" s="79">
        <v>100</v>
      </c>
    </row>
    <row r="65" s="69" customFormat="1" ht="24.95" customHeight="1" spans="1:2">
      <c r="A65" s="78" t="s">
        <v>1018</v>
      </c>
      <c r="B65" s="79">
        <v>46</v>
      </c>
    </row>
    <row r="66" s="69" customFormat="1" ht="24.95" customHeight="1" spans="1:2">
      <c r="A66" s="78" t="s">
        <v>1019</v>
      </c>
      <c r="B66" s="79">
        <v>564.9</v>
      </c>
    </row>
    <row r="67" s="69" customFormat="1" ht="24.95" customHeight="1" spans="1:2">
      <c r="A67" s="78" t="s">
        <v>1020</v>
      </c>
      <c r="B67" s="79">
        <v>30</v>
      </c>
    </row>
    <row r="68" s="69" customFormat="1" ht="24.95" customHeight="1" spans="1:2">
      <c r="A68" s="78" t="s">
        <v>1021</v>
      </c>
      <c r="B68" s="79">
        <v>50</v>
      </c>
    </row>
    <row r="69" s="69" customFormat="1" ht="24.95" customHeight="1" spans="1:2">
      <c r="A69" s="78" t="s">
        <v>1022</v>
      </c>
      <c r="B69" s="79">
        <v>120</v>
      </c>
    </row>
    <row r="70" s="69" customFormat="1" ht="24.95" customHeight="1" spans="1:2">
      <c r="A70" s="78" t="s">
        <v>1023</v>
      </c>
      <c r="B70" s="79">
        <v>58</v>
      </c>
    </row>
    <row r="71" s="69" customFormat="1" ht="24.95" customHeight="1" spans="1:2">
      <c r="A71" s="78" t="s">
        <v>1024</v>
      </c>
      <c r="B71" s="79">
        <v>17</v>
      </c>
    </row>
    <row r="72" s="69" customFormat="1" ht="24.95" customHeight="1" spans="1:2">
      <c r="A72" s="78" t="s">
        <v>1025</v>
      </c>
      <c r="B72" s="79">
        <v>5</v>
      </c>
    </row>
    <row r="73" s="69" customFormat="1" ht="24.95" customHeight="1" spans="1:2">
      <c r="A73" s="78" t="s">
        <v>1026</v>
      </c>
      <c r="B73" s="79">
        <v>100</v>
      </c>
    </row>
    <row r="74" s="69" customFormat="1" ht="24.95" customHeight="1" spans="1:2">
      <c r="A74" s="78" t="s">
        <v>1027</v>
      </c>
      <c r="B74" s="79">
        <v>1500</v>
      </c>
    </row>
    <row r="75" s="69" customFormat="1" ht="24.95" customHeight="1" spans="1:2">
      <c r="A75" s="78" t="s">
        <v>1028</v>
      </c>
      <c r="B75" s="79">
        <v>10</v>
      </c>
    </row>
    <row r="76" s="69" customFormat="1" ht="24.95" customHeight="1" spans="1:2">
      <c r="A76" s="78" t="s">
        <v>1029</v>
      </c>
      <c r="B76" s="79">
        <v>24</v>
      </c>
    </row>
    <row r="77" s="69" customFormat="1" ht="24.95" customHeight="1" spans="1:2">
      <c r="A77" s="78" t="s">
        <v>1030</v>
      </c>
      <c r="B77" s="79">
        <v>5</v>
      </c>
    </row>
    <row r="78" s="69" customFormat="1" ht="24.95" customHeight="1" spans="1:2">
      <c r="A78" s="78" t="s">
        <v>1031</v>
      </c>
      <c r="B78" s="79">
        <v>146</v>
      </c>
    </row>
    <row r="79" s="69" customFormat="1" ht="24.95" customHeight="1" spans="1:2">
      <c r="A79" s="78" t="s">
        <v>1032</v>
      </c>
      <c r="B79" s="79">
        <v>436</v>
      </c>
    </row>
    <row r="80" s="69" customFormat="1" ht="24.95" customHeight="1" spans="1:2">
      <c r="A80" s="78" t="s">
        <v>1033</v>
      </c>
      <c r="B80" s="79">
        <v>100</v>
      </c>
    </row>
    <row r="81" s="69" customFormat="1" ht="24.95" customHeight="1" spans="1:2">
      <c r="A81" s="78" t="s">
        <v>1034</v>
      </c>
      <c r="B81" s="79">
        <v>3700</v>
      </c>
    </row>
    <row r="82" s="69" customFormat="1" ht="24.95" customHeight="1" spans="1:2">
      <c r="A82" s="78" t="s">
        <v>1035</v>
      </c>
      <c r="B82" s="79">
        <v>16</v>
      </c>
    </row>
    <row r="83" s="69" customFormat="1" ht="24.95" customHeight="1" spans="1:2">
      <c r="A83" s="78" t="s">
        <v>1036</v>
      </c>
      <c r="B83" s="79">
        <v>30</v>
      </c>
    </row>
    <row r="84" s="69" customFormat="1" ht="24.95" customHeight="1" spans="1:2">
      <c r="A84" s="78" t="s">
        <v>1037</v>
      </c>
      <c r="B84" s="79">
        <v>10</v>
      </c>
    </row>
    <row r="85" s="69" customFormat="1" ht="24.95" customHeight="1" spans="1:2">
      <c r="A85" s="78" t="s">
        <v>1038</v>
      </c>
      <c r="B85" s="79">
        <v>20</v>
      </c>
    </row>
    <row r="86" s="69" customFormat="1" ht="24.95" customHeight="1" spans="1:2">
      <c r="A86" s="78" t="s">
        <v>1039</v>
      </c>
      <c r="B86" s="79">
        <v>8</v>
      </c>
    </row>
    <row r="87" s="69" customFormat="1" ht="24.95" customHeight="1" spans="1:2">
      <c r="A87" s="78" t="s">
        <v>1040</v>
      </c>
      <c r="B87" s="79">
        <v>48</v>
      </c>
    </row>
    <row r="88" s="69" customFormat="1" ht="24.95" customHeight="1" spans="1:2">
      <c r="A88" s="78" t="s">
        <v>1041</v>
      </c>
      <c r="B88" s="79">
        <v>334</v>
      </c>
    </row>
    <row r="89" s="69" customFormat="1" ht="24.95" customHeight="1" spans="1:2">
      <c r="A89" s="78" t="s">
        <v>1042</v>
      </c>
      <c r="B89" s="79">
        <v>138</v>
      </c>
    </row>
    <row r="90" s="69" customFormat="1" ht="24.95" customHeight="1" spans="1:2">
      <c r="A90" s="78" t="s">
        <v>1043</v>
      </c>
      <c r="B90" s="79">
        <v>10</v>
      </c>
    </row>
    <row r="91" s="69" customFormat="1" ht="24.95" customHeight="1" spans="1:2">
      <c r="A91" s="78" t="s">
        <v>1044</v>
      </c>
      <c r="B91" s="79">
        <v>43</v>
      </c>
    </row>
    <row r="92" s="69" customFormat="1" ht="24.95" customHeight="1" spans="1:2">
      <c r="A92" s="78" t="s">
        <v>1045</v>
      </c>
      <c r="B92" s="79">
        <v>200</v>
      </c>
    </row>
    <row r="93" s="69" customFormat="1" ht="24.95" customHeight="1" spans="1:2">
      <c r="A93" s="78" t="s">
        <v>1046</v>
      </c>
      <c r="B93" s="79">
        <v>3000</v>
      </c>
    </row>
    <row r="94" s="69" customFormat="1" ht="24.95" customHeight="1" spans="1:2">
      <c r="A94" s="78" t="s">
        <v>1047</v>
      </c>
      <c r="B94" s="79">
        <v>796</v>
      </c>
    </row>
    <row r="95" s="69" customFormat="1" ht="24.95" customHeight="1" spans="1:2">
      <c r="A95" s="78" t="s">
        <v>1048</v>
      </c>
      <c r="B95" s="79">
        <v>1200</v>
      </c>
    </row>
    <row r="96" s="69" customFormat="1" ht="24.95" customHeight="1" spans="1:2">
      <c r="A96" s="78" t="s">
        <v>1049</v>
      </c>
      <c r="B96" s="79">
        <v>93</v>
      </c>
    </row>
    <row r="97" s="69" customFormat="1" ht="24.95" customHeight="1" spans="1:2">
      <c r="A97" s="78" t="s">
        <v>1050</v>
      </c>
      <c r="B97" s="79">
        <v>300</v>
      </c>
    </row>
    <row r="98" s="69" customFormat="1" ht="24.95" customHeight="1" spans="1:2">
      <c r="A98" s="78" t="s">
        <v>1051</v>
      </c>
      <c r="B98" s="79">
        <v>320</v>
      </c>
    </row>
    <row r="99" s="69" customFormat="1" ht="24.95" customHeight="1" spans="1:2">
      <c r="A99" s="78" t="s">
        <v>1052</v>
      </c>
      <c r="B99" s="79">
        <v>55</v>
      </c>
    </row>
    <row r="100" s="69" customFormat="1" ht="24.95" customHeight="1" spans="1:2">
      <c r="A100" s="78" t="s">
        <v>1053</v>
      </c>
      <c r="B100" s="79">
        <v>51</v>
      </c>
    </row>
    <row r="101" s="69" customFormat="1" ht="24.95" customHeight="1" spans="1:2">
      <c r="A101" s="78" t="s">
        <v>1054</v>
      </c>
      <c r="B101" s="79">
        <v>277</v>
      </c>
    </row>
    <row r="102" s="69" customFormat="1" ht="24.95" customHeight="1" spans="1:2">
      <c r="A102" s="76" t="s">
        <v>1055</v>
      </c>
      <c r="B102" s="77">
        <f>SUM(B103:B105)</f>
        <v>1042</v>
      </c>
    </row>
    <row r="103" s="69" customFormat="1" ht="24.95" customHeight="1" spans="1:2">
      <c r="A103" s="78" t="s">
        <v>1056</v>
      </c>
      <c r="B103" s="79">
        <v>15</v>
      </c>
    </row>
    <row r="104" s="69" customFormat="1" ht="24.95" customHeight="1" spans="1:2">
      <c r="A104" s="78" t="s">
        <v>1057</v>
      </c>
      <c r="B104" s="79">
        <v>1000</v>
      </c>
    </row>
    <row r="105" s="69" customFormat="1" ht="24.95" customHeight="1" spans="1:2">
      <c r="A105" s="78" t="s">
        <v>1058</v>
      </c>
      <c r="B105" s="79">
        <v>27</v>
      </c>
    </row>
    <row r="106" s="69" customFormat="1" ht="24.95" customHeight="1" spans="1:2">
      <c r="A106" s="76" t="s">
        <v>1059</v>
      </c>
      <c r="B106" s="77">
        <f>SUM(B107:B110)</f>
        <v>12793.02</v>
      </c>
    </row>
    <row r="107" s="69" customFormat="1" ht="24.95" customHeight="1" spans="1:2">
      <c r="A107" s="78" t="s">
        <v>1060</v>
      </c>
      <c r="B107" s="79">
        <v>1567.23</v>
      </c>
    </row>
    <row r="108" s="69" customFormat="1" ht="24.95" customHeight="1" spans="1:2">
      <c r="A108" s="78" t="s">
        <v>1061</v>
      </c>
      <c r="B108" s="79">
        <v>197.79</v>
      </c>
    </row>
    <row r="109" s="69" customFormat="1" ht="24.95" customHeight="1" spans="1:2">
      <c r="A109" s="78" t="s">
        <v>1062</v>
      </c>
      <c r="B109" s="79">
        <v>7852</v>
      </c>
    </row>
    <row r="110" s="69" customFormat="1" ht="24.95" customHeight="1" spans="1:2">
      <c r="A110" s="78" t="s">
        <v>1063</v>
      </c>
      <c r="B110" s="79">
        <v>3176</v>
      </c>
    </row>
    <row r="111" s="69" customFormat="1" ht="24.95" customHeight="1" spans="1:2">
      <c r="A111" s="80" t="s">
        <v>1064</v>
      </c>
      <c r="B111" s="81">
        <f>B5+B102+B106</f>
        <v>33834.92</v>
      </c>
    </row>
  </sheetData>
  <mergeCells count="1">
    <mergeCell ref="A2:B2"/>
  </mergeCells>
  <printOptions horizontalCentered="1"/>
  <pageMargins left="0.751388888888889" right="0.751388888888889" top="1" bottom="1" header="0.5" footer="0.5"/>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workbookViewId="0">
      <selection activeCell="A1" sqref="A1"/>
    </sheetView>
  </sheetViews>
  <sheetFormatPr defaultColWidth="8" defaultRowHeight="14.25" outlineLevelCol="3"/>
  <cols>
    <col min="1" max="1" width="21.625" style="52" customWidth="1"/>
    <col min="2" max="2" width="22.375" style="53" customWidth="1"/>
    <col min="3" max="3" width="26" style="52" customWidth="1"/>
    <col min="4" max="4" width="10" style="54" customWidth="1"/>
    <col min="5" max="252" width="8" style="48"/>
    <col min="253" max="253" width="19.125" style="48" customWidth="1"/>
    <col min="254" max="254" width="17.375" style="48" customWidth="1"/>
    <col min="255" max="255" width="34.75" style="48" customWidth="1"/>
    <col min="256" max="16384" width="8" style="55"/>
  </cols>
  <sheetData>
    <row r="1" s="48" customFormat="1" ht="21" customHeight="1" spans="1:4">
      <c r="A1" s="56" t="s">
        <v>1065</v>
      </c>
      <c r="B1" s="53"/>
      <c r="C1" s="52"/>
      <c r="D1" s="54"/>
    </row>
    <row r="2" s="49" customFormat="1" ht="21" customHeight="1" spans="1:4">
      <c r="A2" s="57" t="s">
        <v>1066</v>
      </c>
      <c r="B2" s="57"/>
      <c r="C2" s="57"/>
      <c r="D2" s="58"/>
    </row>
    <row r="3" s="48" customFormat="1" ht="21" customHeight="1" spans="1:4">
      <c r="A3" s="52"/>
      <c r="B3" s="53"/>
      <c r="C3" s="52"/>
      <c r="D3" s="59" t="s">
        <v>2</v>
      </c>
    </row>
    <row r="4" s="50" customFormat="1" ht="24.95" customHeight="1" spans="1:4">
      <c r="A4" s="60" t="s">
        <v>1067</v>
      </c>
      <c r="B4" s="60" t="s">
        <v>1068</v>
      </c>
      <c r="C4" s="60" t="s">
        <v>590</v>
      </c>
      <c r="D4" s="61" t="s">
        <v>8</v>
      </c>
    </row>
    <row r="5" s="51" customFormat="1" ht="24.95" customHeight="1" spans="1:4">
      <c r="A5" s="62" t="s">
        <v>708</v>
      </c>
      <c r="B5" s="63"/>
      <c r="C5" s="64"/>
      <c r="D5" s="65">
        <f>SUM(D6:D33)</f>
        <v>979.2052</v>
      </c>
    </row>
    <row r="6" s="50" customFormat="1" ht="27" spans="1:4">
      <c r="A6" s="66" t="s">
        <v>1069</v>
      </c>
      <c r="B6" s="67" t="s">
        <v>1070</v>
      </c>
      <c r="C6" s="66" t="s">
        <v>1071</v>
      </c>
      <c r="D6" s="68">
        <v>21</v>
      </c>
    </row>
    <row r="7" s="50" customFormat="1" ht="40.5" spans="1:4">
      <c r="A7" s="66" t="s">
        <v>1069</v>
      </c>
      <c r="B7" s="67" t="s">
        <v>1072</v>
      </c>
      <c r="C7" s="66" t="s">
        <v>1073</v>
      </c>
      <c r="D7" s="68">
        <v>18.8</v>
      </c>
    </row>
    <row r="8" s="50" customFormat="1" ht="27" spans="1:4">
      <c r="A8" s="66" t="s">
        <v>1069</v>
      </c>
      <c r="B8" s="67" t="s">
        <v>1074</v>
      </c>
      <c r="C8" s="66" t="s">
        <v>1075</v>
      </c>
      <c r="D8" s="68">
        <v>179.18</v>
      </c>
    </row>
    <row r="9" s="50" customFormat="1" ht="27" spans="1:4">
      <c r="A9" s="66" t="s">
        <v>1076</v>
      </c>
      <c r="B9" s="67" t="s">
        <v>1077</v>
      </c>
      <c r="C9" s="66" t="s">
        <v>1078</v>
      </c>
      <c r="D9" s="68">
        <v>10</v>
      </c>
    </row>
    <row r="10" s="50" customFormat="1" ht="40.5" spans="1:4">
      <c r="A10" s="66" t="s">
        <v>1079</v>
      </c>
      <c r="B10" s="67" t="s">
        <v>1077</v>
      </c>
      <c r="C10" s="66" t="s">
        <v>1080</v>
      </c>
      <c r="D10" s="68">
        <v>57.69</v>
      </c>
    </row>
    <row r="11" s="50" customFormat="1" ht="54" spans="1:4">
      <c r="A11" s="66" t="s">
        <v>1081</v>
      </c>
      <c r="B11" s="67" t="s">
        <v>1082</v>
      </c>
      <c r="C11" s="66" t="s">
        <v>1083</v>
      </c>
      <c r="D11" s="68">
        <v>8.93</v>
      </c>
    </row>
    <row r="12" s="50" customFormat="1" ht="40.5" spans="1:4">
      <c r="A12" s="66" t="s">
        <v>1079</v>
      </c>
      <c r="B12" s="67" t="s">
        <v>1077</v>
      </c>
      <c r="C12" s="66" t="s">
        <v>1084</v>
      </c>
      <c r="D12" s="68">
        <v>79.39</v>
      </c>
    </row>
    <row r="13" s="50" customFormat="1" ht="40.5" spans="1:4">
      <c r="A13" s="66" t="s">
        <v>1079</v>
      </c>
      <c r="B13" s="67" t="s">
        <v>1085</v>
      </c>
      <c r="C13" s="66" t="s">
        <v>1084</v>
      </c>
      <c r="D13" s="68">
        <v>79.39</v>
      </c>
    </row>
    <row r="14" s="50" customFormat="1" ht="40.5" spans="1:4">
      <c r="A14" s="66" t="s">
        <v>1069</v>
      </c>
      <c r="B14" s="67" t="s">
        <v>1086</v>
      </c>
      <c r="C14" s="66" t="s">
        <v>1087</v>
      </c>
      <c r="D14" s="68">
        <v>19.47</v>
      </c>
    </row>
    <row r="15" s="50" customFormat="1" ht="27" spans="1:4">
      <c r="A15" s="66" t="s">
        <v>1088</v>
      </c>
      <c r="B15" s="67" t="s">
        <v>1089</v>
      </c>
      <c r="C15" s="66" t="s">
        <v>1090</v>
      </c>
      <c r="D15" s="68">
        <v>50</v>
      </c>
    </row>
    <row r="16" s="50" customFormat="1" ht="27" spans="1:4">
      <c r="A16" s="66" t="s">
        <v>1091</v>
      </c>
      <c r="B16" s="67" t="s">
        <v>1092</v>
      </c>
      <c r="C16" s="66" t="s">
        <v>1093</v>
      </c>
      <c r="D16" s="68">
        <v>10</v>
      </c>
    </row>
    <row r="17" s="50" customFormat="1" ht="27" spans="1:4">
      <c r="A17" s="66" t="s">
        <v>1094</v>
      </c>
      <c r="B17" s="67" t="s">
        <v>1095</v>
      </c>
      <c r="C17" s="66" t="s">
        <v>1096</v>
      </c>
      <c r="D17" s="68">
        <v>17.5162</v>
      </c>
    </row>
    <row r="18" s="50" customFormat="1" ht="27" spans="1:4">
      <c r="A18" s="66" t="s">
        <v>1097</v>
      </c>
      <c r="B18" s="67" t="s">
        <v>1098</v>
      </c>
      <c r="C18" s="66" t="s">
        <v>1099</v>
      </c>
      <c r="D18" s="68">
        <v>20</v>
      </c>
    </row>
    <row r="19" s="50" customFormat="1" ht="27" spans="1:4">
      <c r="A19" s="66" t="s">
        <v>1100</v>
      </c>
      <c r="B19" s="67" t="s">
        <v>1089</v>
      </c>
      <c r="C19" s="66" t="s">
        <v>1101</v>
      </c>
      <c r="D19" s="68">
        <v>1.6</v>
      </c>
    </row>
    <row r="20" s="50" customFormat="1" ht="27" spans="1:4">
      <c r="A20" s="66" t="s">
        <v>1102</v>
      </c>
      <c r="B20" s="67" t="s">
        <v>1085</v>
      </c>
      <c r="C20" s="66" t="s">
        <v>1103</v>
      </c>
      <c r="D20" s="68">
        <v>50</v>
      </c>
    </row>
    <row r="21" s="50" customFormat="1" ht="27" spans="1:4">
      <c r="A21" s="66" t="s">
        <v>1104</v>
      </c>
      <c r="B21" s="67" t="s">
        <v>1105</v>
      </c>
      <c r="C21" s="66" t="s">
        <v>1106</v>
      </c>
      <c r="D21" s="68">
        <v>38.589</v>
      </c>
    </row>
    <row r="22" s="50" customFormat="1" ht="27" spans="1:4">
      <c r="A22" s="66" t="s">
        <v>1107</v>
      </c>
      <c r="B22" s="67" t="s">
        <v>1108</v>
      </c>
      <c r="C22" s="66" t="s">
        <v>1109</v>
      </c>
      <c r="D22" s="68">
        <v>10.65</v>
      </c>
    </row>
    <row r="23" s="50" customFormat="1" ht="13.5" spans="1:4">
      <c r="A23" s="66" t="s">
        <v>1069</v>
      </c>
      <c r="B23" s="67" t="s">
        <v>1110</v>
      </c>
      <c r="C23" s="66" t="s">
        <v>1111</v>
      </c>
      <c r="D23" s="68">
        <v>12</v>
      </c>
    </row>
    <row r="24" s="50" customFormat="1" ht="13.5" spans="1:4">
      <c r="A24" s="66" t="s">
        <v>1069</v>
      </c>
      <c r="B24" s="67" t="s">
        <v>1112</v>
      </c>
      <c r="C24" s="66" t="s">
        <v>1113</v>
      </c>
      <c r="D24" s="68">
        <v>48</v>
      </c>
    </row>
    <row r="25" s="50" customFormat="1" ht="13.5" spans="1:4">
      <c r="A25" s="66" t="s">
        <v>1069</v>
      </c>
      <c r="B25" s="67" t="s">
        <v>1114</v>
      </c>
      <c r="C25" s="66" t="s">
        <v>1115</v>
      </c>
      <c r="D25" s="68">
        <v>13</v>
      </c>
    </row>
    <row r="26" s="50" customFormat="1" ht="13.5" spans="1:4">
      <c r="A26" s="66" t="s">
        <v>1069</v>
      </c>
      <c r="B26" s="67" t="s">
        <v>1116</v>
      </c>
      <c r="C26" s="66" t="s">
        <v>1117</v>
      </c>
      <c r="D26" s="68">
        <v>31</v>
      </c>
    </row>
    <row r="27" s="50" customFormat="1" ht="27" spans="1:4">
      <c r="A27" s="66" t="s">
        <v>1069</v>
      </c>
      <c r="B27" s="67" t="s">
        <v>1116</v>
      </c>
      <c r="C27" s="66" t="s">
        <v>1118</v>
      </c>
      <c r="D27" s="68">
        <v>20</v>
      </c>
    </row>
    <row r="28" s="50" customFormat="1" ht="13.5" spans="1:4">
      <c r="A28" s="66" t="s">
        <v>1069</v>
      </c>
      <c r="B28" s="67" t="s">
        <v>1119</v>
      </c>
      <c r="C28" s="66" t="s">
        <v>979</v>
      </c>
      <c r="D28" s="68">
        <v>10</v>
      </c>
    </row>
    <row r="29" s="50" customFormat="1" ht="13.5" spans="1:4">
      <c r="A29" s="66" t="s">
        <v>1069</v>
      </c>
      <c r="B29" s="67" t="s">
        <v>1120</v>
      </c>
      <c r="C29" s="66" t="s">
        <v>1121</v>
      </c>
      <c r="D29" s="68">
        <v>71</v>
      </c>
    </row>
    <row r="30" s="50" customFormat="1" ht="13.5" spans="1:4">
      <c r="A30" s="66" t="s">
        <v>1122</v>
      </c>
      <c r="B30" s="67" t="s">
        <v>1123</v>
      </c>
      <c r="C30" s="66" t="s">
        <v>1124</v>
      </c>
      <c r="D30" s="68">
        <v>10</v>
      </c>
    </row>
    <row r="31" s="50" customFormat="1" ht="27" spans="1:4">
      <c r="A31" s="66" t="s">
        <v>1125</v>
      </c>
      <c r="B31" s="67" t="s">
        <v>1126</v>
      </c>
      <c r="C31" s="66" t="s">
        <v>1127</v>
      </c>
      <c r="D31" s="68">
        <v>28</v>
      </c>
    </row>
    <row r="32" s="50" customFormat="1" ht="13.5" spans="1:4">
      <c r="A32" s="66" t="s">
        <v>1069</v>
      </c>
      <c r="B32" s="67" t="s">
        <v>1128</v>
      </c>
      <c r="C32" s="66" t="s">
        <v>1129</v>
      </c>
      <c r="D32" s="68">
        <v>16</v>
      </c>
    </row>
    <row r="33" s="50" customFormat="1" ht="13.5" spans="1:4">
      <c r="A33" s="66" t="s">
        <v>1130</v>
      </c>
      <c r="B33" s="67" t="s">
        <v>1131</v>
      </c>
      <c r="C33" s="66" t="s">
        <v>1132</v>
      </c>
      <c r="D33" s="68">
        <v>48</v>
      </c>
    </row>
  </sheetData>
  <mergeCells count="2">
    <mergeCell ref="A2:D2"/>
    <mergeCell ref="A5:C5"/>
  </mergeCells>
  <pageMargins left="0.751388888888889" right="0.751388888888889" top="1" bottom="1" header="0.5" footer="0.5"/>
  <pageSetup paperSize="9"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workbookViewId="0">
      <selection activeCell="J65" sqref="J65"/>
    </sheetView>
  </sheetViews>
  <sheetFormatPr defaultColWidth="9" defaultRowHeight="14.25" outlineLevelCol="3"/>
  <cols>
    <col min="1" max="1" width="37" style="35" customWidth="1"/>
    <col min="2" max="3" width="16.125" style="35" customWidth="1"/>
    <col min="4" max="4" width="16.75" style="35" customWidth="1"/>
  </cols>
  <sheetData>
    <row r="1" spans="1:1">
      <c r="A1" s="36" t="s">
        <v>1133</v>
      </c>
    </row>
    <row r="2" ht="20.25" spans="1:4">
      <c r="A2" s="37" t="s">
        <v>1134</v>
      </c>
      <c r="B2" s="37"/>
      <c r="C2" s="37"/>
      <c r="D2" s="37"/>
    </row>
    <row r="3" spans="1:4">
      <c r="A3" s="38"/>
      <c r="B3" s="38"/>
      <c r="C3" s="38"/>
      <c r="D3" s="39" t="s">
        <v>2</v>
      </c>
    </row>
    <row r="4" ht="27" spans="1:4">
      <c r="A4" s="40" t="s">
        <v>1135</v>
      </c>
      <c r="B4" s="41" t="s">
        <v>4</v>
      </c>
      <c r="C4" s="42" t="s">
        <v>1136</v>
      </c>
      <c r="D4" s="42" t="s">
        <v>1137</v>
      </c>
    </row>
    <row r="5" spans="1:4">
      <c r="A5" s="40" t="s">
        <v>1138</v>
      </c>
      <c r="B5" s="41">
        <v>229537</v>
      </c>
      <c r="C5" s="42">
        <v>220593</v>
      </c>
      <c r="D5" s="43">
        <f>C5/B5</f>
        <v>0.961034604442857</v>
      </c>
    </row>
    <row r="6" spans="1:4">
      <c r="A6" s="44" t="s">
        <v>1139</v>
      </c>
      <c r="B6" s="45">
        <v>77632</v>
      </c>
      <c r="C6" s="45">
        <v>73550</v>
      </c>
      <c r="D6" s="43">
        <f t="shared" ref="D6:D39" si="0">C6/B6</f>
        <v>0.947418590272053</v>
      </c>
    </row>
    <row r="7" spans="1:4">
      <c r="A7" s="46" t="s">
        <v>1140</v>
      </c>
      <c r="B7" s="45">
        <v>43255</v>
      </c>
      <c r="C7" s="45">
        <v>25786</v>
      </c>
      <c r="D7" s="43">
        <f t="shared" si="0"/>
        <v>0.596139174661889</v>
      </c>
    </row>
    <row r="8" spans="1:4">
      <c r="A8" s="46" t="s">
        <v>1141</v>
      </c>
      <c r="B8" s="45">
        <v>17546</v>
      </c>
      <c r="C8" s="45">
        <v>5987</v>
      </c>
      <c r="D8" s="43">
        <f t="shared" si="0"/>
        <v>0.341217371480679</v>
      </c>
    </row>
    <row r="9" spans="1:4">
      <c r="A9" s="46" t="s">
        <v>1142</v>
      </c>
      <c r="B9" s="45">
        <v>7256</v>
      </c>
      <c r="C9" s="45">
        <v>5008</v>
      </c>
      <c r="D9" s="43">
        <f t="shared" si="0"/>
        <v>0.69018743109151</v>
      </c>
    </row>
    <row r="10" spans="1:4">
      <c r="A10" s="46" t="s">
        <v>1143</v>
      </c>
      <c r="B10" s="45">
        <v>9575</v>
      </c>
      <c r="C10" s="45">
        <v>36769</v>
      </c>
      <c r="D10" s="43">
        <f t="shared" si="0"/>
        <v>3.8401044386423</v>
      </c>
    </row>
    <row r="11" spans="1:4">
      <c r="A11" s="44" t="s">
        <v>1144</v>
      </c>
      <c r="B11" s="45">
        <v>18547</v>
      </c>
      <c r="C11" s="45">
        <v>32712</v>
      </c>
      <c r="D11" s="43">
        <f t="shared" si="0"/>
        <v>1.76373537499326</v>
      </c>
    </row>
    <row r="12" spans="1:4">
      <c r="A12" s="46" t="s">
        <v>1145</v>
      </c>
      <c r="B12" s="45">
        <v>4152</v>
      </c>
      <c r="C12" s="45">
        <v>2997</v>
      </c>
      <c r="D12" s="43">
        <f t="shared" si="0"/>
        <v>0.721820809248555</v>
      </c>
    </row>
    <row r="13" spans="1:4">
      <c r="A13" s="46" t="s">
        <v>1146</v>
      </c>
      <c r="B13" s="45">
        <v>326</v>
      </c>
      <c r="C13" s="45">
        <v>232</v>
      </c>
      <c r="D13" s="43">
        <f t="shared" si="0"/>
        <v>0.711656441717791</v>
      </c>
    </row>
    <row r="14" spans="1:4">
      <c r="A14" s="46" t="s">
        <v>1147</v>
      </c>
      <c r="B14" s="45">
        <v>955</v>
      </c>
      <c r="C14" s="45">
        <v>1183</v>
      </c>
      <c r="D14" s="43">
        <f t="shared" si="0"/>
        <v>1.23874345549738</v>
      </c>
    </row>
    <row r="15" spans="1:4">
      <c r="A15" s="46" t="s">
        <v>1148</v>
      </c>
      <c r="B15" s="45">
        <v>1755</v>
      </c>
      <c r="C15" s="45">
        <v>834</v>
      </c>
      <c r="D15" s="43">
        <f t="shared" si="0"/>
        <v>0.475213675213675</v>
      </c>
    </row>
    <row r="16" spans="1:4">
      <c r="A16" s="46" t="s">
        <v>1149</v>
      </c>
      <c r="B16" s="45">
        <v>1563</v>
      </c>
      <c r="C16" s="45">
        <v>1362</v>
      </c>
      <c r="D16" s="43">
        <f t="shared" si="0"/>
        <v>0.871401151631478</v>
      </c>
    </row>
    <row r="17" spans="1:4">
      <c r="A17" s="46" t="s">
        <v>1150</v>
      </c>
      <c r="B17" s="45">
        <v>428</v>
      </c>
      <c r="C17" s="45">
        <v>306</v>
      </c>
      <c r="D17" s="43">
        <f t="shared" si="0"/>
        <v>0.714953271028037</v>
      </c>
    </row>
    <row r="18" spans="1:4">
      <c r="A18" s="46" t="s">
        <v>1151</v>
      </c>
      <c r="B18" s="45">
        <v>14</v>
      </c>
      <c r="C18" s="45">
        <v>13</v>
      </c>
      <c r="D18" s="43">
        <v>0</v>
      </c>
    </row>
    <row r="19" spans="1:4">
      <c r="A19" s="46" t="s">
        <v>1152</v>
      </c>
      <c r="B19" s="45">
        <v>678</v>
      </c>
      <c r="C19" s="45">
        <v>0</v>
      </c>
      <c r="D19" s="43">
        <f t="shared" si="0"/>
        <v>0</v>
      </c>
    </row>
    <row r="20" spans="1:4">
      <c r="A20" s="46" t="s">
        <v>1153</v>
      </c>
      <c r="B20" s="45">
        <v>3251</v>
      </c>
      <c r="C20" s="45">
        <v>1372</v>
      </c>
      <c r="D20" s="43">
        <f t="shared" si="0"/>
        <v>0.422023992617656</v>
      </c>
    </row>
    <row r="21" spans="1:4">
      <c r="A21" s="46" t="s">
        <v>1154</v>
      </c>
      <c r="B21" s="45">
        <v>5425</v>
      </c>
      <c r="C21" s="45">
        <v>24413</v>
      </c>
      <c r="D21" s="43">
        <f t="shared" si="0"/>
        <v>4.50009216589862</v>
      </c>
    </row>
    <row r="22" spans="1:4">
      <c r="A22" s="44" t="s">
        <v>1155</v>
      </c>
      <c r="B22" s="45"/>
      <c r="C22" s="45"/>
      <c r="D22" s="43">
        <v>1</v>
      </c>
    </row>
    <row r="23" spans="1:4">
      <c r="A23" s="46" t="s">
        <v>1156</v>
      </c>
      <c r="B23" s="45"/>
      <c r="C23" s="45"/>
      <c r="D23" s="43">
        <v>0</v>
      </c>
    </row>
    <row r="24" spans="1:4">
      <c r="A24" s="46" t="s">
        <v>1157</v>
      </c>
      <c r="B24" s="45"/>
      <c r="C24" s="45"/>
      <c r="D24" s="43">
        <v>1</v>
      </c>
    </row>
    <row r="25" spans="1:4">
      <c r="A25" s="46" t="s">
        <v>1158</v>
      </c>
      <c r="B25" s="45"/>
      <c r="C25" s="45"/>
      <c r="D25" s="43">
        <v>0</v>
      </c>
    </row>
    <row r="26" spans="1:4">
      <c r="A26" s="46" t="s">
        <v>1159</v>
      </c>
      <c r="B26" s="45"/>
      <c r="C26" s="45"/>
      <c r="D26" s="43">
        <v>0</v>
      </c>
    </row>
    <row r="27" spans="1:4">
      <c r="A27" s="46" t="s">
        <v>1160</v>
      </c>
      <c r="B27" s="45"/>
      <c r="C27" s="45"/>
      <c r="D27" s="43">
        <v>0</v>
      </c>
    </row>
    <row r="28" spans="1:4">
      <c r="A28" s="46" t="s">
        <v>1161</v>
      </c>
      <c r="B28" s="45"/>
      <c r="C28" s="45"/>
      <c r="D28" s="43">
        <v>0</v>
      </c>
    </row>
    <row r="29" spans="1:4">
      <c r="A29" s="46" t="s">
        <v>1162</v>
      </c>
      <c r="B29" s="45"/>
      <c r="C29" s="45"/>
      <c r="D29" s="43">
        <v>1</v>
      </c>
    </row>
    <row r="30" spans="1:4">
      <c r="A30" s="44" t="s">
        <v>1163</v>
      </c>
      <c r="B30" s="45"/>
      <c r="C30" s="45"/>
      <c r="D30" s="43">
        <v>1</v>
      </c>
    </row>
    <row r="31" spans="1:4">
      <c r="A31" s="46" t="s">
        <v>1156</v>
      </c>
      <c r="B31" s="45"/>
      <c r="C31" s="45"/>
      <c r="D31" s="43">
        <v>0</v>
      </c>
    </row>
    <row r="32" spans="1:4">
      <c r="A32" s="46" t="s">
        <v>1157</v>
      </c>
      <c r="B32" s="45"/>
      <c r="C32" s="45"/>
      <c r="D32" s="43">
        <v>0</v>
      </c>
    </row>
    <row r="33" spans="1:4">
      <c r="A33" s="46" t="s">
        <v>1158</v>
      </c>
      <c r="B33" s="45"/>
      <c r="C33" s="45"/>
      <c r="D33" s="43">
        <v>0</v>
      </c>
    </row>
    <row r="34" spans="1:4">
      <c r="A34" s="46" t="s">
        <v>1160</v>
      </c>
      <c r="B34" s="45"/>
      <c r="C34" s="45"/>
      <c r="D34" s="43">
        <v>0</v>
      </c>
    </row>
    <row r="35" spans="1:4">
      <c r="A35" s="46" t="s">
        <v>1161</v>
      </c>
      <c r="B35" s="45"/>
      <c r="C35" s="45"/>
      <c r="D35" s="43">
        <v>0</v>
      </c>
    </row>
    <row r="36" spans="1:4">
      <c r="A36" s="46" t="s">
        <v>1162</v>
      </c>
      <c r="B36" s="45"/>
      <c r="C36" s="45"/>
      <c r="D36" s="43">
        <v>1</v>
      </c>
    </row>
    <row r="37" spans="1:4">
      <c r="A37" s="44" t="s">
        <v>1164</v>
      </c>
      <c r="B37" s="45">
        <v>64710</v>
      </c>
      <c r="C37" s="45">
        <v>69364</v>
      </c>
      <c r="D37" s="43">
        <f t="shared" si="0"/>
        <v>1.07192087776232</v>
      </c>
    </row>
    <row r="38" spans="1:4">
      <c r="A38" s="46" t="s">
        <v>1165</v>
      </c>
      <c r="B38" s="45">
        <v>37456</v>
      </c>
      <c r="C38" s="45">
        <v>53567</v>
      </c>
      <c r="D38" s="43">
        <f t="shared" si="0"/>
        <v>1.43013135412217</v>
      </c>
    </row>
    <row r="39" spans="1:4">
      <c r="A39" s="46" t="s">
        <v>1166</v>
      </c>
      <c r="B39" s="45">
        <v>27254</v>
      </c>
      <c r="C39" s="45">
        <v>6118</v>
      </c>
      <c r="D39" s="43">
        <f t="shared" si="0"/>
        <v>0.224480810156307</v>
      </c>
    </row>
    <row r="40" spans="1:4">
      <c r="A40" s="46" t="s">
        <v>1167</v>
      </c>
      <c r="B40" s="45">
        <v>0</v>
      </c>
      <c r="C40" s="45">
        <v>9679</v>
      </c>
      <c r="D40" s="43">
        <v>0</v>
      </c>
    </row>
    <row r="41" spans="1:4">
      <c r="A41" s="44" t="s">
        <v>1168</v>
      </c>
      <c r="B41" s="45">
        <v>2154</v>
      </c>
      <c r="C41" s="45"/>
      <c r="D41" s="43">
        <f>C41/B41</f>
        <v>0</v>
      </c>
    </row>
    <row r="42" spans="1:4">
      <c r="A42" s="46" t="s">
        <v>1169</v>
      </c>
      <c r="B42" s="45">
        <v>2154</v>
      </c>
      <c r="C42" s="45"/>
      <c r="D42" s="43">
        <f>C42/B42</f>
        <v>0</v>
      </c>
    </row>
    <row r="43" spans="1:4">
      <c r="A43" s="46" t="s">
        <v>1170</v>
      </c>
      <c r="B43" s="45"/>
      <c r="C43" s="45"/>
      <c r="D43" s="43">
        <v>0</v>
      </c>
    </row>
    <row r="44" spans="1:4">
      <c r="A44" s="44" t="s">
        <v>1171</v>
      </c>
      <c r="B44" s="45"/>
      <c r="C44" s="45"/>
      <c r="D44" s="43">
        <v>0</v>
      </c>
    </row>
    <row r="45" spans="1:4">
      <c r="A45" s="46" t="s">
        <v>1172</v>
      </c>
      <c r="B45" s="45"/>
      <c r="C45" s="45"/>
      <c r="D45" s="43">
        <v>0</v>
      </c>
    </row>
    <row r="46" spans="1:4">
      <c r="A46" s="46" t="s">
        <v>1173</v>
      </c>
      <c r="B46" s="45"/>
      <c r="C46" s="45"/>
      <c r="D46" s="43">
        <v>0</v>
      </c>
    </row>
    <row r="47" spans="1:4">
      <c r="A47" s="46" t="s">
        <v>1174</v>
      </c>
      <c r="B47" s="45"/>
      <c r="C47" s="45"/>
      <c r="D47" s="43">
        <v>0</v>
      </c>
    </row>
    <row r="48" spans="1:4">
      <c r="A48" s="44" t="s">
        <v>1175</v>
      </c>
      <c r="B48" s="45"/>
      <c r="C48" s="45"/>
      <c r="D48" s="43">
        <v>0</v>
      </c>
    </row>
    <row r="49" spans="1:4">
      <c r="A49" s="46" t="s">
        <v>1176</v>
      </c>
      <c r="B49" s="45"/>
      <c r="C49" s="45"/>
      <c r="D49" s="43">
        <v>0</v>
      </c>
    </row>
    <row r="50" spans="1:4">
      <c r="A50" s="46" t="s">
        <v>1177</v>
      </c>
      <c r="B50" s="45"/>
      <c r="C50" s="45"/>
      <c r="D50" s="43">
        <v>0</v>
      </c>
    </row>
    <row r="51" spans="1:4">
      <c r="A51" s="44" t="s">
        <v>1178</v>
      </c>
      <c r="B51" s="45">
        <v>50548</v>
      </c>
      <c r="C51" s="45">
        <v>27723</v>
      </c>
      <c r="D51" s="43">
        <f>C51/B51</f>
        <v>0.548448998971275</v>
      </c>
    </row>
    <row r="52" spans="1:4">
      <c r="A52" s="46" t="s">
        <v>1179</v>
      </c>
      <c r="B52" s="45">
        <v>0</v>
      </c>
      <c r="C52" s="45">
        <v>1295</v>
      </c>
      <c r="D52" s="43">
        <v>1</v>
      </c>
    </row>
    <row r="53" spans="1:4">
      <c r="A53" s="46" t="s">
        <v>1180</v>
      </c>
      <c r="B53" s="45">
        <v>860</v>
      </c>
      <c r="C53" s="45">
        <v>834</v>
      </c>
      <c r="D53" s="43">
        <f>C53/B53</f>
        <v>0.969767441860465</v>
      </c>
    </row>
    <row r="54" spans="1:4">
      <c r="A54" s="46" t="s">
        <v>1181</v>
      </c>
      <c r="B54" s="45">
        <v>1525</v>
      </c>
      <c r="C54" s="45">
        <v>320</v>
      </c>
      <c r="D54" s="43">
        <v>0</v>
      </c>
    </row>
    <row r="55" spans="1:4">
      <c r="A55" s="46" t="s">
        <v>1182</v>
      </c>
      <c r="B55" s="45">
        <v>36595</v>
      </c>
      <c r="C55" s="45">
        <v>5225</v>
      </c>
      <c r="D55" s="43">
        <f>C55/B55</f>
        <v>0.142779068178713</v>
      </c>
    </row>
    <row r="56" spans="1:4">
      <c r="A56" s="46" t="s">
        <v>1183</v>
      </c>
      <c r="B56" s="45">
        <v>11568</v>
      </c>
      <c r="C56" s="45">
        <v>20049</v>
      </c>
      <c r="D56" s="43">
        <f>C56/B56</f>
        <v>1.73314315352697</v>
      </c>
    </row>
    <row r="57" spans="1:4">
      <c r="A57" s="44" t="s">
        <v>1184</v>
      </c>
      <c r="B57" s="45"/>
      <c r="C57" s="45"/>
      <c r="D57" s="43">
        <v>0</v>
      </c>
    </row>
    <row r="58" spans="1:4">
      <c r="A58" s="46" t="s">
        <v>1185</v>
      </c>
      <c r="B58" s="45"/>
      <c r="C58" s="45"/>
      <c r="D58" s="43">
        <v>0</v>
      </c>
    </row>
    <row r="59" spans="1:4">
      <c r="A59" s="46" t="s">
        <v>1186</v>
      </c>
      <c r="B59" s="45"/>
      <c r="C59" s="45"/>
      <c r="D59" s="43">
        <v>0</v>
      </c>
    </row>
    <row r="60" spans="1:4">
      <c r="A60" s="44" t="s">
        <v>1187</v>
      </c>
      <c r="B60" s="45">
        <v>12946</v>
      </c>
      <c r="C60" s="45">
        <v>15844</v>
      </c>
      <c r="D60" s="43">
        <f>C60/B60</f>
        <v>1.22385292754519</v>
      </c>
    </row>
    <row r="61" spans="1:4">
      <c r="A61" s="46" t="s">
        <v>1188</v>
      </c>
      <c r="B61" s="45">
        <v>12946</v>
      </c>
      <c r="C61" s="45">
        <v>15800</v>
      </c>
      <c r="D61" s="43">
        <f>C61/B61</f>
        <v>1.22045419434574</v>
      </c>
    </row>
    <row r="62" spans="1:4">
      <c r="A62" s="46" t="s">
        <v>1189</v>
      </c>
      <c r="B62" s="45"/>
      <c r="C62" s="45"/>
      <c r="D62" s="43">
        <v>0</v>
      </c>
    </row>
    <row r="63" spans="1:4">
      <c r="A63" s="46" t="s">
        <v>1190</v>
      </c>
      <c r="B63" s="45"/>
      <c r="C63" s="45">
        <v>44</v>
      </c>
      <c r="D63" s="43">
        <v>1</v>
      </c>
    </row>
    <row r="64" spans="1:4">
      <c r="A64" s="46" t="s">
        <v>1191</v>
      </c>
      <c r="B64" s="45"/>
      <c r="C64" s="45"/>
      <c r="D64" s="43">
        <v>0</v>
      </c>
    </row>
    <row r="65" spans="1:4">
      <c r="A65" s="44" t="s">
        <v>1192</v>
      </c>
      <c r="B65" s="45"/>
      <c r="C65" s="45"/>
      <c r="D65" s="43">
        <v>0</v>
      </c>
    </row>
    <row r="66" spans="1:4">
      <c r="A66" s="46" t="s">
        <v>1193</v>
      </c>
      <c r="B66" s="45"/>
      <c r="C66" s="45"/>
      <c r="D66" s="43">
        <v>0</v>
      </c>
    </row>
    <row r="67" spans="1:4">
      <c r="A67" s="46" t="s">
        <v>1194</v>
      </c>
      <c r="B67" s="45"/>
      <c r="C67" s="45"/>
      <c r="D67" s="43">
        <v>0</v>
      </c>
    </row>
    <row r="68" spans="1:4">
      <c r="A68" s="44" t="s">
        <v>1195</v>
      </c>
      <c r="B68" s="45"/>
      <c r="C68" s="45"/>
      <c r="D68" s="43">
        <v>0</v>
      </c>
    </row>
    <row r="69" spans="1:4">
      <c r="A69" s="46" t="s">
        <v>1196</v>
      </c>
      <c r="B69" s="45"/>
      <c r="C69" s="45"/>
      <c r="D69" s="43">
        <v>0</v>
      </c>
    </row>
    <row r="70" spans="1:4">
      <c r="A70" s="46" t="s">
        <v>578</v>
      </c>
      <c r="B70" s="45"/>
      <c r="C70" s="45"/>
      <c r="D70" s="43">
        <v>0</v>
      </c>
    </row>
    <row r="71" spans="1:4">
      <c r="A71" s="46" t="s">
        <v>1197</v>
      </c>
      <c r="B71" s="45"/>
      <c r="C71" s="45"/>
      <c r="D71" s="43">
        <v>0</v>
      </c>
    </row>
    <row r="72" spans="1:4">
      <c r="A72" s="46" t="s">
        <v>1198</v>
      </c>
      <c r="B72" s="45"/>
      <c r="C72" s="45"/>
      <c r="D72" s="43">
        <v>0</v>
      </c>
    </row>
    <row r="73" spans="1:4">
      <c r="A73" s="44" t="s">
        <v>1199</v>
      </c>
      <c r="B73" s="45"/>
      <c r="C73" s="45"/>
      <c r="D73" s="43">
        <v>0</v>
      </c>
    </row>
    <row r="74" spans="1:4">
      <c r="A74" s="46" t="s">
        <v>834</v>
      </c>
      <c r="B74" s="45"/>
      <c r="C74" s="45"/>
      <c r="D74" s="43">
        <v>0</v>
      </c>
    </row>
    <row r="75" spans="1:4">
      <c r="A75" s="46" t="s">
        <v>1200</v>
      </c>
      <c r="B75" s="45"/>
      <c r="C75" s="45"/>
      <c r="D75" s="43">
        <v>0</v>
      </c>
    </row>
    <row r="76" spans="1:4">
      <c r="A76" s="44" t="s">
        <v>1201</v>
      </c>
      <c r="B76" s="45">
        <v>3000</v>
      </c>
      <c r="C76" s="45">
        <v>1400</v>
      </c>
      <c r="D76" s="43">
        <f>C76/B76</f>
        <v>0.466666666666667</v>
      </c>
    </row>
    <row r="77" spans="1:4">
      <c r="A77" s="46" t="s">
        <v>1202</v>
      </c>
      <c r="B77" s="45"/>
      <c r="C77" s="45"/>
      <c r="D77" s="43">
        <v>0</v>
      </c>
    </row>
    <row r="78" spans="1:4">
      <c r="A78" s="46" t="s">
        <v>1203</v>
      </c>
      <c r="B78" s="45"/>
      <c r="C78" s="45"/>
      <c r="D78" s="43">
        <v>0</v>
      </c>
    </row>
    <row r="79" spans="1:4">
      <c r="A79" s="46" t="s">
        <v>1204</v>
      </c>
      <c r="B79" s="45"/>
      <c r="C79" s="45"/>
      <c r="D79" s="43">
        <v>0</v>
      </c>
    </row>
    <row r="80" spans="1:4">
      <c r="A80" s="46" t="s">
        <v>546</v>
      </c>
      <c r="B80" s="45">
        <v>3000</v>
      </c>
      <c r="C80" s="45">
        <v>1400</v>
      </c>
      <c r="D80" s="43">
        <f>C80/B80</f>
        <v>0.466666666666667</v>
      </c>
    </row>
    <row r="81" spans="1:4">
      <c r="A81" s="47" t="s">
        <v>1205</v>
      </c>
      <c r="B81" s="47"/>
      <c r="C81" s="47"/>
      <c r="D81" s="47"/>
    </row>
  </sheetData>
  <mergeCells count="3">
    <mergeCell ref="A2:D2"/>
    <mergeCell ref="A3:B3"/>
    <mergeCell ref="A81:D81"/>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
  <sheetViews>
    <sheetView topLeftCell="A39" workbookViewId="0">
      <selection activeCell="A46" sqref="A46:K46"/>
    </sheetView>
  </sheetViews>
  <sheetFormatPr defaultColWidth="9" defaultRowHeight="14.25"/>
  <cols>
    <col min="1" max="1" width="40.5" style="12" customWidth="1"/>
    <col min="2" max="2" width="9.25" style="12" customWidth="1"/>
    <col min="3" max="4" width="9.125" style="12" customWidth="1"/>
    <col min="5" max="11" width="9.25" style="12" customWidth="1"/>
    <col min="12" max="16384" width="9" style="12"/>
  </cols>
  <sheetData>
    <row r="1" s="12" customFormat="1" spans="1:1">
      <c r="A1" s="14" t="s">
        <v>1206</v>
      </c>
    </row>
    <row r="2" s="12" customFormat="1" ht="20.25" spans="1:11">
      <c r="A2" s="15" t="s">
        <v>1207</v>
      </c>
      <c r="B2" s="15"/>
      <c r="C2" s="15"/>
      <c r="D2" s="15"/>
      <c r="E2" s="15"/>
      <c r="F2" s="15"/>
      <c r="G2" s="15"/>
      <c r="H2" s="15"/>
      <c r="I2" s="15"/>
      <c r="J2" s="15"/>
      <c r="K2" s="15"/>
    </row>
    <row r="3" s="12" customFormat="1" spans="1:11">
      <c r="A3" s="16"/>
      <c r="B3" s="17"/>
      <c r="C3" s="17"/>
      <c r="D3" s="17"/>
      <c r="E3" s="17"/>
      <c r="F3" s="17"/>
      <c r="G3" s="17"/>
      <c r="H3" s="17"/>
      <c r="I3" s="17"/>
      <c r="J3" s="34" t="s">
        <v>2</v>
      </c>
      <c r="K3" s="34"/>
    </row>
    <row r="4" s="12" customFormat="1" ht="35.25" customHeight="1" spans="1:11">
      <c r="A4" s="27" t="s">
        <v>842</v>
      </c>
      <c r="B4" s="27" t="s">
        <v>1208</v>
      </c>
      <c r="C4" s="27" t="s">
        <v>1209</v>
      </c>
      <c r="D4" s="27" t="s">
        <v>1209</v>
      </c>
      <c r="E4" s="27" t="s">
        <v>1209</v>
      </c>
      <c r="F4" s="27" t="s">
        <v>1209</v>
      </c>
      <c r="G4" s="27" t="s">
        <v>1210</v>
      </c>
      <c r="H4" s="27" t="s">
        <v>1210</v>
      </c>
      <c r="I4" s="27" t="s">
        <v>1210</v>
      </c>
      <c r="J4" s="27" t="s">
        <v>1210</v>
      </c>
      <c r="K4" s="27" t="s">
        <v>1210</v>
      </c>
    </row>
    <row r="5" s="12" customFormat="1" ht="18.95" customHeight="1" spans="1:11">
      <c r="A5" s="28" t="s">
        <v>1211</v>
      </c>
      <c r="B5" s="29" t="s">
        <v>1212</v>
      </c>
      <c r="C5" s="29" t="s">
        <v>1212</v>
      </c>
      <c r="D5" s="29" t="s">
        <v>1212</v>
      </c>
      <c r="E5" s="29" t="s">
        <v>1212</v>
      </c>
      <c r="F5" s="29" t="s">
        <v>1212</v>
      </c>
      <c r="G5" s="29" t="s">
        <v>1212</v>
      </c>
      <c r="H5" s="29" t="s">
        <v>1212</v>
      </c>
      <c r="I5" s="29" t="s">
        <v>1212</v>
      </c>
      <c r="J5" s="29" t="s">
        <v>1212</v>
      </c>
      <c r="K5" s="29" t="s">
        <v>1212</v>
      </c>
    </row>
    <row r="6" s="12" customFormat="1" ht="18.95" customHeight="1" spans="1:11">
      <c r="A6" s="30" t="s">
        <v>1213</v>
      </c>
      <c r="B6" s="29" t="s">
        <v>1212</v>
      </c>
      <c r="C6" s="29" t="s">
        <v>1212</v>
      </c>
      <c r="D6" s="29" t="s">
        <v>1212</v>
      </c>
      <c r="E6" s="29" t="s">
        <v>1212</v>
      </c>
      <c r="F6" s="29" t="s">
        <v>1212</v>
      </c>
      <c r="G6" s="29" t="s">
        <v>1212</v>
      </c>
      <c r="H6" s="29" t="s">
        <v>1212</v>
      </c>
      <c r="I6" s="29" t="s">
        <v>1212</v>
      </c>
      <c r="J6" s="29" t="s">
        <v>1212</v>
      </c>
      <c r="K6" s="29" t="s">
        <v>1212</v>
      </c>
    </row>
    <row r="7" s="12" customFormat="1" ht="18.95" customHeight="1" spans="1:11">
      <c r="A7" s="30" t="s">
        <v>1214</v>
      </c>
      <c r="B7" s="29" t="s">
        <v>1212</v>
      </c>
      <c r="C7" s="29" t="s">
        <v>1212</v>
      </c>
      <c r="D7" s="29" t="s">
        <v>1212</v>
      </c>
      <c r="E7" s="29" t="s">
        <v>1212</v>
      </c>
      <c r="F7" s="29" t="s">
        <v>1212</v>
      </c>
      <c r="G7" s="29" t="s">
        <v>1212</v>
      </c>
      <c r="H7" s="29" t="s">
        <v>1212</v>
      </c>
      <c r="I7" s="29" t="s">
        <v>1212</v>
      </c>
      <c r="J7" s="29" t="s">
        <v>1212</v>
      </c>
      <c r="K7" s="29" t="s">
        <v>1212</v>
      </c>
    </row>
    <row r="8" s="12" customFormat="1" ht="18.95" customHeight="1" spans="1:11">
      <c r="A8" s="30" t="s">
        <v>1215</v>
      </c>
      <c r="B8" s="29" t="s">
        <v>1212</v>
      </c>
      <c r="C8" s="29" t="s">
        <v>1212</v>
      </c>
      <c r="D8" s="29" t="s">
        <v>1212</v>
      </c>
      <c r="E8" s="29" t="s">
        <v>1212</v>
      </c>
      <c r="F8" s="29" t="s">
        <v>1212</v>
      </c>
      <c r="G8" s="29" t="s">
        <v>1212</v>
      </c>
      <c r="H8" s="29" t="s">
        <v>1212</v>
      </c>
      <c r="I8" s="29" t="s">
        <v>1212</v>
      </c>
      <c r="J8" s="29" t="s">
        <v>1212</v>
      </c>
      <c r="K8" s="29" t="s">
        <v>1212</v>
      </c>
    </row>
    <row r="9" s="12" customFormat="1" ht="18.95" customHeight="1" spans="1:11">
      <c r="A9" s="30" t="s">
        <v>1216</v>
      </c>
      <c r="B9" s="29" t="s">
        <v>1212</v>
      </c>
      <c r="C9" s="29" t="s">
        <v>1212</v>
      </c>
      <c r="D9" s="29" t="s">
        <v>1212</v>
      </c>
      <c r="E9" s="29" t="s">
        <v>1212</v>
      </c>
      <c r="F9" s="29" t="s">
        <v>1212</v>
      </c>
      <c r="G9" s="29" t="s">
        <v>1212</v>
      </c>
      <c r="H9" s="29" t="s">
        <v>1212</v>
      </c>
      <c r="I9" s="29" t="s">
        <v>1212</v>
      </c>
      <c r="J9" s="29" t="s">
        <v>1212</v>
      </c>
      <c r="K9" s="29" t="s">
        <v>1212</v>
      </c>
    </row>
    <row r="10" s="12" customFormat="1" ht="18.95" customHeight="1" spans="1:11">
      <c r="A10" s="31" t="s">
        <v>1217</v>
      </c>
      <c r="B10" s="29" t="s">
        <v>1212</v>
      </c>
      <c r="C10" s="29" t="s">
        <v>1212</v>
      </c>
      <c r="D10" s="29" t="s">
        <v>1212</v>
      </c>
      <c r="E10" s="29" t="s">
        <v>1212</v>
      </c>
      <c r="F10" s="29" t="s">
        <v>1212</v>
      </c>
      <c r="G10" s="29" t="s">
        <v>1212</v>
      </c>
      <c r="H10" s="29" t="s">
        <v>1212</v>
      </c>
      <c r="I10" s="29" t="s">
        <v>1212</v>
      </c>
      <c r="J10" s="29" t="s">
        <v>1212</v>
      </c>
      <c r="K10" s="29" t="s">
        <v>1212</v>
      </c>
    </row>
    <row r="11" s="12" customFormat="1" ht="18.95" customHeight="1" spans="1:11">
      <c r="A11" s="30" t="s">
        <v>1218</v>
      </c>
      <c r="B11" s="29" t="s">
        <v>1212</v>
      </c>
      <c r="C11" s="29" t="s">
        <v>1212</v>
      </c>
      <c r="D11" s="29" t="s">
        <v>1212</v>
      </c>
      <c r="E11" s="29" t="s">
        <v>1212</v>
      </c>
      <c r="F11" s="29" t="s">
        <v>1212</v>
      </c>
      <c r="G11" s="29" t="s">
        <v>1212</v>
      </c>
      <c r="H11" s="29" t="s">
        <v>1212</v>
      </c>
      <c r="I11" s="29" t="s">
        <v>1212</v>
      </c>
      <c r="J11" s="29" t="s">
        <v>1212</v>
      </c>
      <c r="K11" s="29" t="s">
        <v>1212</v>
      </c>
    </row>
    <row r="12" s="12" customFormat="1" ht="18.95" customHeight="1" spans="1:11">
      <c r="A12" s="30" t="s">
        <v>1219</v>
      </c>
      <c r="B12" s="29" t="s">
        <v>1212</v>
      </c>
      <c r="C12" s="29" t="s">
        <v>1212</v>
      </c>
      <c r="D12" s="29" t="s">
        <v>1212</v>
      </c>
      <c r="E12" s="29" t="s">
        <v>1212</v>
      </c>
      <c r="F12" s="29" t="s">
        <v>1212</v>
      </c>
      <c r="G12" s="29" t="s">
        <v>1212</v>
      </c>
      <c r="H12" s="29" t="s">
        <v>1212</v>
      </c>
      <c r="I12" s="29" t="s">
        <v>1212</v>
      </c>
      <c r="J12" s="29" t="s">
        <v>1212</v>
      </c>
      <c r="K12" s="29" t="s">
        <v>1212</v>
      </c>
    </row>
    <row r="13" s="12" customFormat="1" ht="18.95" customHeight="1" spans="1:11">
      <c r="A13" s="30" t="s">
        <v>1220</v>
      </c>
      <c r="B13" s="29" t="s">
        <v>1212</v>
      </c>
      <c r="C13" s="29" t="s">
        <v>1212</v>
      </c>
      <c r="D13" s="29" t="s">
        <v>1212</v>
      </c>
      <c r="E13" s="29" t="s">
        <v>1212</v>
      </c>
      <c r="F13" s="29" t="s">
        <v>1212</v>
      </c>
      <c r="G13" s="29" t="s">
        <v>1212</v>
      </c>
      <c r="H13" s="29" t="s">
        <v>1212</v>
      </c>
      <c r="I13" s="29" t="s">
        <v>1212</v>
      </c>
      <c r="J13" s="29" t="s">
        <v>1212</v>
      </c>
      <c r="K13" s="29" t="s">
        <v>1212</v>
      </c>
    </row>
    <row r="14" s="12" customFormat="1" ht="18.95" customHeight="1" spans="1:11">
      <c r="A14" s="30" t="s">
        <v>1221</v>
      </c>
      <c r="B14" s="29" t="s">
        <v>1212</v>
      </c>
      <c r="C14" s="29" t="s">
        <v>1212</v>
      </c>
      <c r="D14" s="29" t="s">
        <v>1212</v>
      </c>
      <c r="E14" s="29" t="s">
        <v>1212</v>
      </c>
      <c r="F14" s="29" t="s">
        <v>1212</v>
      </c>
      <c r="G14" s="29" t="s">
        <v>1212</v>
      </c>
      <c r="H14" s="29" t="s">
        <v>1212</v>
      </c>
      <c r="I14" s="29" t="s">
        <v>1212</v>
      </c>
      <c r="J14" s="29" t="s">
        <v>1212</v>
      </c>
      <c r="K14" s="29" t="s">
        <v>1212</v>
      </c>
    </row>
    <row r="15" s="12" customFormat="1" ht="18.95" customHeight="1" spans="1:11">
      <c r="A15" s="30" t="s">
        <v>1222</v>
      </c>
      <c r="B15" s="29" t="s">
        <v>1212</v>
      </c>
      <c r="C15" s="29" t="s">
        <v>1212</v>
      </c>
      <c r="D15" s="29" t="s">
        <v>1212</v>
      </c>
      <c r="E15" s="29" t="s">
        <v>1212</v>
      </c>
      <c r="F15" s="29" t="s">
        <v>1212</v>
      </c>
      <c r="G15" s="29" t="s">
        <v>1212</v>
      </c>
      <c r="H15" s="29" t="s">
        <v>1212</v>
      </c>
      <c r="I15" s="29" t="s">
        <v>1212</v>
      </c>
      <c r="J15" s="29" t="s">
        <v>1212</v>
      </c>
      <c r="K15" s="29" t="s">
        <v>1212</v>
      </c>
    </row>
    <row r="16" s="12" customFormat="1" ht="18.95" customHeight="1" spans="1:11">
      <c r="A16" s="30" t="s">
        <v>1223</v>
      </c>
      <c r="B16" s="29" t="s">
        <v>1212</v>
      </c>
      <c r="C16" s="29" t="s">
        <v>1212</v>
      </c>
      <c r="D16" s="29" t="s">
        <v>1212</v>
      </c>
      <c r="E16" s="29" t="s">
        <v>1212</v>
      </c>
      <c r="F16" s="29" t="s">
        <v>1212</v>
      </c>
      <c r="G16" s="29" t="s">
        <v>1212</v>
      </c>
      <c r="H16" s="29" t="s">
        <v>1212</v>
      </c>
      <c r="I16" s="29" t="s">
        <v>1212</v>
      </c>
      <c r="J16" s="29" t="s">
        <v>1212</v>
      </c>
      <c r="K16" s="29" t="s">
        <v>1212</v>
      </c>
    </row>
    <row r="17" s="12" customFormat="1" ht="18.95" customHeight="1" spans="1:11">
      <c r="A17" s="30" t="s">
        <v>1224</v>
      </c>
      <c r="B17" s="29" t="s">
        <v>1212</v>
      </c>
      <c r="C17" s="29" t="s">
        <v>1212</v>
      </c>
      <c r="D17" s="29" t="s">
        <v>1212</v>
      </c>
      <c r="E17" s="29" t="s">
        <v>1212</v>
      </c>
      <c r="F17" s="29" t="s">
        <v>1212</v>
      </c>
      <c r="G17" s="29" t="s">
        <v>1212</v>
      </c>
      <c r="H17" s="29" t="s">
        <v>1212</v>
      </c>
      <c r="I17" s="29" t="s">
        <v>1212</v>
      </c>
      <c r="J17" s="29" t="s">
        <v>1212</v>
      </c>
      <c r="K17" s="29" t="s">
        <v>1212</v>
      </c>
    </row>
    <row r="18" s="12" customFormat="1" ht="18.95" customHeight="1" spans="1:11">
      <c r="A18" s="30" t="s">
        <v>1225</v>
      </c>
      <c r="B18" s="29" t="s">
        <v>1212</v>
      </c>
      <c r="C18" s="29" t="s">
        <v>1212</v>
      </c>
      <c r="D18" s="29" t="s">
        <v>1212</v>
      </c>
      <c r="E18" s="29" t="s">
        <v>1212</v>
      </c>
      <c r="F18" s="29" t="s">
        <v>1212</v>
      </c>
      <c r="G18" s="29" t="s">
        <v>1212</v>
      </c>
      <c r="H18" s="29" t="s">
        <v>1212</v>
      </c>
      <c r="I18" s="29" t="s">
        <v>1212</v>
      </c>
      <c r="J18" s="29" t="s">
        <v>1212</v>
      </c>
      <c r="K18" s="29" t="s">
        <v>1212</v>
      </c>
    </row>
    <row r="19" s="12" customFormat="1" ht="18.95" customHeight="1" spans="1:11">
      <c r="A19" s="30" t="s">
        <v>1226</v>
      </c>
      <c r="B19" s="29" t="s">
        <v>1212</v>
      </c>
      <c r="C19" s="29" t="s">
        <v>1212</v>
      </c>
      <c r="D19" s="29" t="s">
        <v>1212</v>
      </c>
      <c r="E19" s="29" t="s">
        <v>1212</v>
      </c>
      <c r="F19" s="29" t="s">
        <v>1212</v>
      </c>
      <c r="G19" s="29" t="s">
        <v>1212</v>
      </c>
      <c r="H19" s="29" t="s">
        <v>1212</v>
      </c>
      <c r="I19" s="29" t="s">
        <v>1212</v>
      </c>
      <c r="J19" s="29" t="s">
        <v>1212</v>
      </c>
      <c r="K19" s="29" t="s">
        <v>1212</v>
      </c>
    </row>
    <row r="20" s="12" customFormat="1" ht="18.95" customHeight="1" spans="1:11">
      <c r="A20" s="32" t="s">
        <v>1227</v>
      </c>
      <c r="B20" s="29" t="s">
        <v>1212</v>
      </c>
      <c r="C20" s="29" t="s">
        <v>1212</v>
      </c>
      <c r="D20" s="29" t="s">
        <v>1212</v>
      </c>
      <c r="E20" s="29" t="s">
        <v>1212</v>
      </c>
      <c r="F20" s="29" t="s">
        <v>1212</v>
      </c>
      <c r="G20" s="29" t="s">
        <v>1212</v>
      </c>
      <c r="H20" s="29" t="s">
        <v>1212</v>
      </c>
      <c r="I20" s="29" t="s">
        <v>1212</v>
      </c>
      <c r="J20" s="29" t="s">
        <v>1212</v>
      </c>
      <c r="K20" s="29" t="s">
        <v>1212</v>
      </c>
    </row>
    <row r="21" s="12" customFormat="1" ht="18.95" customHeight="1" spans="1:11">
      <c r="A21" s="30" t="s">
        <v>1228</v>
      </c>
      <c r="B21" s="29" t="s">
        <v>1212</v>
      </c>
      <c r="C21" s="29" t="s">
        <v>1212</v>
      </c>
      <c r="D21" s="29" t="s">
        <v>1212</v>
      </c>
      <c r="E21" s="29" t="s">
        <v>1212</v>
      </c>
      <c r="F21" s="29" t="s">
        <v>1212</v>
      </c>
      <c r="G21" s="29" t="s">
        <v>1212</v>
      </c>
      <c r="H21" s="29" t="s">
        <v>1212</v>
      </c>
      <c r="I21" s="29" t="s">
        <v>1212</v>
      </c>
      <c r="J21" s="29" t="s">
        <v>1212</v>
      </c>
      <c r="K21" s="29" t="s">
        <v>1212</v>
      </c>
    </row>
    <row r="22" s="12" customFormat="1" ht="18.95" customHeight="1" spans="1:11">
      <c r="A22" s="30" t="s">
        <v>1229</v>
      </c>
      <c r="B22" s="29" t="s">
        <v>1212</v>
      </c>
      <c r="C22" s="29" t="s">
        <v>1212</v>
      </c>
      <c r="D22" s="29" t="s">
        <v>1212</v>
      </c>
      <c r="E22" s="29" t="s">
        <v>1212</v>
      </c>
      <c r="F22" s="29" t="s">
        <v>1212</v>
      </c>
      <c r="G22" s="29" t="s">
        <v>1212</v>
      </c>
      <c r="H22" s="29" t="s">
        <v>1212</v>
      </c>
      <c r="I22" s="29" t="s">
        <v>1212</v>
      </c>
      <c r="J22" s="29" t="s">
        <v>1212</v>
      </c>
      <c r="K22" s="29" t="s">
        <v>1212</v>
      </c>
    </row>
    <row r="23" s="12" customFormat="1" ht="18.95" customHeight="1" spans="1:11">
      <c r="A23" s="30" t="s">
        <v>1230</v>
      </c>
      <c r="B23" s="29" t="s">
        <v>1212</v>
      </c>
      <c r="C23" s="29" t="s">
        <v>1212</v>
      </c>
      <c r="D23" s="29" t="s">
        <v>1212</v>
      </c>
      <c r="E23" s="29" t="s">
        <v>1212</v>
      </c>
      <c r="F23" s="29" t="s">
        <v>1212</v>
      </c>
      <c r="G23" s="29" t="s">
        <v>1212</v>
      </c>
      <c r="H23" s="29" t="s">
        <v>1212</v>
      </c>
      <c r="I23" s="29" t="s">
        <v>1212</v>
      </c>
      <c r="J23" s="29" t="s">
        <v>1212</v>
      </c>
      <c r="K23" s="29" t="s">
        <v>1212</v>
      </c>
    </row>
    <row r="24" s="12" customFormat="1" ht="18.95" customHeight="1" spans="1:11">
      <c r="A24" s="30" t="s">
        <v>1231</v>
      </c>
      <c r="B24" s="29" t="s">
        <v>1212</v>
      </c>
      <c r="C24" s="29" t="s">
        <v>1212</v>
      </c>
      <c r="D24" s="29" t="s">
        <v>1212</v>
      </c>
      <c r="E24" s="29" t="s">
        <v>1212</v>
      </c>
      <c r="F24" s="29" t="s">
        <v>1212</v>
      </c>
      <c r="G24" s="29" t="s">
        <v>1212</v>
      </c>
      <c r="H24" s="29" t="s">
        <v>1212</v>
      </c>
      <c r="I24" s="29" t="s">
        <v>1212</v>
      </c>
      <c r="J24" s="29" t="s">
        <v>1212</v>
      </c>
      <c r="K24" s="29" t="s">
        <v>1212</v>
      </c>
    </row>
    <row r="25" s="12" customFormat="1" ht="18.95" customHeight="1" spans="1:11">
      <c r="A25" s="30" t="s">
        <v>1232</v>
      </c>
      <c r="B25" s="29" t="s">
        <v>1212</v>
      </c>
      <c r="C25" s="29" t="s">
        <v>1212</v>
      </c>
      <c r="D25" s="29" t="s">
        <v>1212</v>
      </c>
      <c r="E25" s="29" t="s">
        <v>1212</v>
      </c>
      <c r="F25" s="29" t="s">
        <v>1212</v>
      </c>
      <c r="G25" s="29" t="s">
        <v>1212</v>
      </c>
      <c r="H25" s="29" t="s">
        <v>1212</v>
      </c>
      <c r="I25" s="29" t="s">
        <v>1212</v>
      </c>
      <c r="J25" s="29" t="s">
        <v>1212</v>
      </c>
      <c r="K25" s="29" t="s">
        <v>1212</v>
      </c>
    </row>
    <row r="26" s="12" customFormat="1" ht="18.95" customHeight="1" spans="1:11">
      <c r="A26" s="31" t="s">
        <v>1233</v>
      </c>
      <c r="B26" s="29" t="s">
        <v>1212</v>
      </c>
      <c r="C26" s="29" t="s">
        <v>1212</v>
      </c>
      <c r="D26" s="29" t="s">
        <v>1212</v>
      </c>
      <c r="E26" s="29" t="s">
        <v>1212</v>
      </c>
      <c r="F26" s="29" t="s">
        <v>1212</v>
      </c>
      <c r="G26" s="29" t="s">
        <v>1212</v>
      </c>
      <c r="H26" s="29" t="s">
        <v>1212</v>
      </c>
      <c r="I26" s="29" t="s">
        <v>1212</v>
      </c>
      <c r="J26" s="29" t="s">
        <v>1212</v>
      </c>
      <c r="K26" s="29" t="s">
        <v>1212</v>
      </c>
    </row>
    <row r="27" s="12" customFormat="1" ht="18.95" customHeight="1" spans="1:11">
      <c r="A27" s="30" t="s">
        <v>1234</v>
      </c>
      <c r="B27" s="29" t="s">
        <v>1212</v>
      </c>
      <c r="C27" s="29" t="s">
        <v>1212</v>
      </c>
      <c r="D27" s="29" t="s">
        <v>1212</v>
      </c>
      <c r="E27" s="29" t="s">
        <v>1212</v>
      </c>
      <c r="F27" s="29" t="s">
        <v>1212</v>
      </c>
      <c r="G27" s="29" t="s">
        <v>1212</v>
      </c>
      <c r="H27" s="29" t="s">
        <v>1212</v>
      </c>
      <c r="I27" s="29" t="s">
        <v>1212</v>
      </c>
      <c r="J27" s="29" t="s">
        <v>1212</v>
      </c>
      <c r="K27" s="29" t="s">
        <v>1212</v>
      </c>
    </row>
    <row r="28" s="12" customFormat="1" ht="18.95" customHeight="1" spans="1:11">
      <c r="A28" s="30" t="s">
        <v>1235</v>
      </c>
      <c r="B28" s="29" t="s">
        <v>1212</v>
      </c>
      <c r="C28" s="29" t="s">
        <v>1212</v>
      </c>
      <c r="D28" s="29" t="s">
        <v>1212</v>
      </c>
      <c r="E28" s="29" t="s">
        <v>1212</v>
      </c>
      <c r="F28" s="29" t="s">
        <v>1212</v>
      </c>
      <c r="G28" s="29" t="s">
        <v>1212</v>
      </c>
      <c r="H28" s="29" t="s">
        <v>1212</v>
      </c>
      <c r="I28" s="29" t="s">
        <v>1212</v>
      </c>
      <c r="J28" s="29" t="s">
        <v>1212</v>
      </c>
      <c r="K28" s="29" t="s">
        <v>1212</v>
      </c>
    </row>
    <row r="29" s="12" customFormat="1" ht="18.95" customHeight="1" spans="1:11">
      <c r="A29" s="30" t="s">
        <v>1236</v>
      </c>
      <c r="B29" s="29" t="s">
        <v>1212</v>
      </c>
      <c r="C29" s="29" t="s">
        <v>1212</v>
      </c>
      <c r="D29" s="29" t="s">
        <v>1212</v>
      </c>
      <c r="E29" s="29" t="s">
        <v>1212</v>
      </c>
      <c r="F29" s="29" t="s">
        <v>1212</v>
      </c>
      <c r="G29" s="29" t="s">
        <v>1212</v>
      </c>
      <c r="H29" s="29" t="s">
        <v>1212</v>
      </c>
      <c r="I29" s="29" t="s">
        <v>1212</v>
      </c>
      <c r="J29" s="29" t="s">
        <v>1212</v>
      </c>
      <c r="K29" s="29" t="s">
        <v>1212</v>
      </c>
    </row>
    <row r="30" s="12" customFormat="1" ht="18.95" customHeight="1" spans="1:11">
      <c r="A30" s="30" t="s">
        <v>1237</v>
      </c>
      <c r="B30" s="29" t="s">
        <v>1212</v>
      </c>
      <c r="C30" s="29" t="s">
        <v>1212</v>
      </c>
      <c r="D30" s="29" t="s">
        <v>1212</v>
      </c>
      <c r="E30" s="29" t="s">
        <v>1212</v>
      </c>
      <c r="F30" s="29" t="s">
        <v>1212</v>
      </c>
      <c r="G30" s="29" t="s">
        <v>1212</v>
      </c>
      <c r="H30" s="29" t="s">
        <v>1212</v>
      </c>
      <c r="I30" s="29" t="s">
        <v>1212</v>
      </c>
      <c r="J30" s="29" t="s">
        <v>1212</v>
      </c>
      <c r="K30" s="29" t="s">
        <v>1212</v>
      </c>
    </row>
    <row r="31" s="12" customFormat="1" ht="18.95" customHeight="1" spans="1:11">
      <c r="A31" s="30" t="s">
        <v>1238</v>
      </c>
      <c r="B31" s="29" t="s">
        <v>1212</v>
      </c>
      <c r="C31" s="29" t="s">
        <v>1212</v>
      </c>
      <c r="D31" s="29" t="s">
        <v>1212</v>
      </c>
      <c r="E31" s="29" t="s">
        <v>1212</v>
      </c>
      <c r="F31" s="29" t="s">
        <v>1212</v>
      </c>
      <c r="G31" s="29" t="s">
        <v>1212</v>
      </c>
      <c r="H31" s="29" t="s">
        <v>1212</v>
      </c>
      <c r="I31" s="29" t="s">
        <v>1212</v>
      </c>
      <c r="J31" s="29" t="s">
        <v>1212</v>
      </c>
      <c r="K31" s="29" t="s">
        <v>1212</v>
      </c>
    </row>
    <row r="32" s="12" customFormat="1" ht="18.95" customHeight="1" spans="1:11">
      <c r="A32" s="30" t="s">
        <v>1239</v>
      </c>
      <c r="B32" s="29" t="s">
        <v>1212</v>
      </c>
      <c r="C32" s="29" t="s">
        <v>1212</v>
      </c>
      <c r="D32" s="29" t="s">
        <v>1212</v>
      </c>
      <c r="E32" s="29" t="s">
        <v>1212</v>
      </c>
      <c r="F32" s="29" t="s">
        <v>1212</v>
      </c>
      <c r="G32" s="29" t="s">
        <v>1212</v>
      </c>
      <c r="H32" s="29" t="s">
        <v>1212</v>
      </c>
      <c r="I32" s="29" t="s">
        <v>1212</v>
      </c>
      <c r="J32" s="29" t="s">
        <v>1212</v>
      </c>
      <c r="K32" s="29" t="s">
        <v>1212</v>
      </c>
    </row>
    <row r="33" s="12" customFormat="1" ht="18.95" customHeight="1" spans="1:11">
      <c r="A33" s="30" t="s">
        <v>1240</v>
      </c>
      <c r="B33" s="29" t="s">
        <v>1212</v>
      </c>
      <c r="C33" s="29" t="s">
        <v>1212</v>
      </c>
      <c r="D33" s="29" t="s">
        <v>1212</v>
      </c>
      <c r="E33" s="29" t="s">
        <v>1212</v>
      </c>
      <c r="F33" s="29" t="s">
        <v>1212</v>
      </c>
      <c r="G33" s="29" t="s">
        <v>1212</v>
      </c>
      <c r="H33" s="29" t="s">
        <v>1212</v>
      </c>
      <c r="I33" s="29" t="s">
        <v>1212</v>
      </c>
      <c r="J33" s="29" t="s">
        <v>1212</v>
      </c>
      <c r="K33" s="29" t="s">
        <v>1212</v>
      </c>
    </row>
    <row r="34" s="12" customFormat="1" ht="18.95" customHeight="1" spans="1:11">
      <c r="A34" s="30" t="s">
        <v>1241</v>
      </c>
      <c r="B34" s="29" t="s">
        <v>1212</v>
      </c>
      <c r="C34" s="29" t="s">
        <v>1212</v>
      </c>
      <c r="D34" s="29" t="s">
        <v>1212</v>
      </c>
      <c r="E34" s="29" t="s">
        <v>1212</v>
      </c>
      <c r="F34" s="29" t="s">
        <v>1212</v>
      </c>
      <c r="G34" s="29" t="s">
        <v>1212</v>
      </c>
      <c r="H34" s="29" t="s">
        <v>1212</v>
      </c>
      <c r="I34" s="29" t="s">
        <v>1212</v>
      </c>
      <c r="J34" s="29" t="s">
        <v>1212</v>
      </c>
      <c r="K34" s="29" t="s">
        <v>1212</v>
      </c>
    </row>
    <row r="35" s="12" customFormat="1" ht="18.95" customHeight="1" spans="1:11">
      <c r="A35" s="30" t="s">
        <v>1242</v>
      </c>
      <c r="B35" s="29" t="s">
        <v>1212</v>
      </c>
      <c r="C35" s="29" t="s">
        <v>1212</v>
      </c>
      <c r="D35" s="29" t="s">
        <v>1212</v>
      </c>
      <c r="E35" s="29" t="s">
        <v>1212</v>
      </c>
      <c r="F35" s="29" t="s">
        <v>1212</v>
      </c>
      <c r="G35" s="29" t="s">
        <v>1212</v>
      </c>
      <c r="H35" s="29" t="s">
        <v>1212</v>
      </c>
      <c r="I35" s="29" t="s">
        <v>1212</v>
      </c>
      <c r="J35" s="29" t="s">
        <v>1212</v>
      </c>
      <c r="K35" s="29" t="s">
        <v>1212</v>
      </c>
    </row>
    <row r="36" s="12" customFormat="1" ht="18.95" customHeight="1" spans="1:11">
      <c r="A36" s="30" t="s">
        <v>1243</v>
      </c>
      <c r="B36" s="29" t="s">
        <v>1212</v>
      </c>
      <c r="C36" s="29" t="s">
        <v>1212</v>
      </c>
      <c r="D36" s="29" t="s">
        <v>1212</v>
      </c>
      <c r="E36" s="29" t="s">
        <v>1212</v>
      </c>
      <c r="F36" s="29" t="s">
        <v>1212</v>
      </c>
      <c r="G36" s="29" t="s">
        <v>1212</v>
      </c>
      <c r="H36" s="29" t="s">
        <v>1212</v>
      </c>
      <c r="I36" s="29" t="s">
        <v>1212</v>
      </c>
      <c r="J36" s="29" t="s">
        <v>1212</v>
      </c>
      <c r="K36" s="29" t="s">
        <v>1212</v>
      </c>
    </row>
    <row r="37" s="12" customFormat="1" ht="18.95" customHeight="1" spans="1:11">
      <c r="A37" s="30" t="s">
        <v>1244</v>
      </c>
      <c r="B37" s="29" t="s">
        <v>1212</v>
      </c>
      <c r="C37" s="29" t="s">
        <v>1212</v>
      </c>
      <c r="D37" s="29" t="s">
        <v>1212</v>
      </c>
      <c r="E37" s="29" t="s">
        <v>1212</v>
      </c>
      <c r="F37" s="29" t="s">
        <v>1212</v>
      </c>
      <c r="G37" s="29" t="s">
        <v>1212</v>
      </c>
      <c r="H37" s="29" t="s">
        <v>1212</v>
      </c>
      <c r="I37" s="29" t="s">
        <v>1212</v>
      </c>
      <c r="J37" s="29" t="s">
        <v>1212</v>
      </c>
      <c r="K37" s="29" t="s">
        <v>1212</v>
      </c>
    </row>
    <row r="38" s="12" customFormat="1" ht="18.95" customHeight="1" spans="1:11">
      <c r="A38" s="30" t="s">
        <v>1245</v>
      </c>
      <c r="B38" s="29" t="s">
        <v>1212</v>
      </c>
      <c r="C38" s="29" t="s">
        <v>1212</v>
      </c>
      <c r="D38" s="29" t="s">
        <v>1212</v>
      </c>
      <c r="E38" s="29" t="s">
        <v>1212</v>
      </c>
      <c r="F38" s="29" t="s">
        <v>1212</v>
      </c>
      <c r="G38" s="29" t="s">
        <v>1212</v>
      </c>
      <c r="H38" s="29" t="s">
        <v>1212</v>
      </c>
      <c r="I38" s="29" t="s">
        <v>1212</v>
      </c>
      <c r="J38" s="29" t="s">
        <v>1212</v>
      </c>
      <c r="K38" s="29" t="s">
        <v>1212</v>
      </c>
    </row>
    <row r="39" s="12" customFormat="1" ht="18.95" customHeight="1" spans="1:11">
      <c r="A39" s="30" t="s">
        <v>1246</v>
      </c>
      <c r="B39" s="29" t="s">
        <v>1212</v>
      </c>
      <c r="C39" s="29" t="s">
        <v>1212</v>
      </c>
      <c r="D39" s="29" t="s">
        <v>1212</v>
      </c>
      <c r="E39" s="29" t="s">
        <v>1212</v>
      </c>
      <c r="F39" s="29" t="s">
        <v>1212</v>
      </c>
      <c r="G39" s="29" t="s">
        <v>1212</v>
      </c>
      <c r="H39" s="29" t="s">
        <v>1212</v>
      </c>
      <c r="I39" s="29" t="s">
        <v>1212</v>
      </c>
      <c r="J39" s="29" t="s">
        <v>1212</v>
      </c>
      <c r="K39" s="29" t="s">
        <v>1212</v>
      </c>
    </row>
    <row r="40" s="12" customFormat="1" ht="18.95" customHeight="1" spans="1:11">
      <c r="A40" s="30" t="s">
        <v>1247</v>
      </c>
      <c r="B40" s="29" t="s">
        <v>1212</v>
      </c>
      <c r="C40" s="29" t="s">
        <v>1212</v>
      </c>
      <c r="D40" s="29" t="s">
        <v>1212</v>
      </c>
      <c r="E40" s="29" t="s">
        <v>1212</v>
      </c>
      <c r="F40" s="29" t="s">
        <v>1212</v>
      </c>
      <c r="G40" s="29" t="s">
        <v>1212</v>
      </c>
      <c r="H40" s="29" t="s">
        <v>1212</v>
      </c>
      <c r="I40" s="29" t="s">
        <v>1212</v>
      </c>
      <c r="J40" s="29" t="s">
        <v>1212</v>
      </c>
      <c r="K40" s="29" t="s">
        <v>1212</v>
      </c>
    </row>
    <row r="41" s="12" customFormat="1" ht="18.95" customHeight="1" spans="1:11">
      <c r="A41" s="30" t="s">
        <v>1248</v>
      </c>
      <c r="B41" s="29" t="s">
        <v>1212</v>
      </c>
      <c r="C41" s="29" t="s">
        <v>1212</v>
      </c>
      <c r="D41" s="29" t="s">
        <v>1212</v>
      </c>
      <c r="E41" s="29" t="s">
        <v>1212</v>
      </c>
      <c r="F41" s="29" t="s">
        <v>1212</v>
      </c>
      <c r="G41" s="29" t="s">
        <v>1212</v>
      </c>
      <c r="H41" s="29" t="s">
        <v>1212</v>
      </c>
      <c r="I41" s="29" t="s">
        <v>1212</v>
      </c>
      <c r="J41" s="29" t="s">
        <v>1212</v>
      </c>
      <c r="K41" s="29" t="s">
        <v>1212</v>
      </c>
    </row>
    <row r="42" s="12" customFormat="1" ht="18.95" customHeight="1" spans="1:11">
      <c r="A42" s="30" t="s">
        <v>1249</v>
      </c>
      <c r="B42" s="29" t="s">
        <v>1212</v>
      </c>
      <c r="C42" s="29" t="s">
        <v>1212</v>
      </c>
      <c r="D42" s="29" t="s">
        <v>1212</v>
      </c>
      <c r="E42" s="29" t="s">
        <v>1212</v>
      </c>
      <c r="F42" s="29" t="s">
        <v>1212</v>
      </c>
      <c r="G42" s="29" t="s">
        <v>1212</v>
      </c>
      <c r="H42" s="29" t="s">
        <v>1212</v>
      </c>
      <c r="I42" s="29" t="s">
        <v>1212</v>
      </c>
      <c r="J42" s="29" t="s">
        <v>1212</v>
      </c>
      <c r="K42" s="29" t="s">
        <v>1212</v>
      </c>
    </row>
    <row r="43" s="12" customFormat="1" ht="18.95" customHeight="1" spans="1:11">
      <c r="A43" s="30" t="s">
        <v>1250</v>
      </c>
      <c r="B43" s="29" t="s">
        <v>1212</v>
      </c>
      <c r="C43" s="29" t="s">
        <v>1212</v>
      </c>
      <c r="D43" s="29" t="s">
        <v>1212</v>
      </c>
      <c r="E43" s="29" t="s">
        <v>1212</v>
      </c>
      <c r="F43" s="29" t="s">
        <v>1212</v>
      </c>
      <c r="G43" s="29" t="s">
        <v>1212</v>
      </c>
      <c r="H43" s="29" t="s">
        <v>1212</v>
      </c>
      <c r="I43" s="29" t="s">
        <v>1212</v>
      </c>
      <c r="J43" s="29" t="s">
        <v>1212</v>
      </c>
      <c r="K43" s="29" t="s">
        <v>1212</v>
      </c>
    </row>
    <row r="44" s="12" customFormat="1" ht="18.95" customHeight="1" spans="1:11">
      <c r="A44" s="30" t="s">
        <v>1251</v>
      </c>
      <c r="B44" s="29" t="s">
        <v>1212</v>
      </c>
      <c r="C44" s="29" t="s">
        <v>1212</v>
      </c>
      <c r="D44" s="29" t="s">
        <v>1212</v>
      </c>
      <c r="E44" s="29" t="s">
        <v>1212</v>
      </c>
      <c r="F44" s="29" t="s">
        <v>1212</v>
      </c>
      <c r="G44" s="29" t="s">
        <v>1212</v>
      </c>
      <c r="H44" s="29" t="s">
        <v>1212</v>
      </c>
      <c r="I44" s="29" t="s">
        <v>1212</v>
      </c>
      <c r="J44" s="29" t="s">
        <v>1212</v>
      </c>
      <c r="K44" s="29" t="s">
        <v>1212</v>
      </c>
    </row>
    <row r="45" s="12" customFormat="1" ht="18.95" customHeight="1" spans="1:11">
      <c r="A45" s="30" t="s">
        <v>1252</v>
      </c>
      <c r="B45" s="29" t="s">
        <v>1212</v>
      </c>
      <c r="C45" s="29" t="s">
        <v>1212</v>
      </c>
      <c r="D45" s="29" t="s">
        <v>1212</v>
      </c>
      <c r="E45" s="29" t="s">
        <v>1212</v>
      </c>
      <c r="F45" s="29" t="s">
        <v>1212</v>
      </c>
      <c r="G45" s="29" t="s">
        <v>1212</v>
      </c>
      <c r="H45" s="29" t="s">
        <v>1212</v>
      </c>
      <c r="I45" s="29" t="s">
        <v>1212</v>
      </c>
      <c r="J45" s="29" t="s">
        <v>1212</v>
      </c>
      <c r="K45" s="29" t="s">
        <v>1212</v>
      </c>
    </row>
    <row r="46" s="12" customFormat="1" ht="30" customHeight="1" spans="1:12">
      <c r="A46" s="33" t="s">
        <v>1253</v>
      </c>
      <c r="B46" s="33"/>
      <c r="C46" s="33"/>
      <c r="D46" s="33"/>
      <c r="E46" s="33"/>
      <c r="F46" s="33"/>
      <c r="G46" s="33"/>
      <c r="H46" s="33"/>
      <c r="I46" s="33"/>
      <c r="J46" s="33"/>
      <c r="K46" s="33"/>
      <c r="L46" s="25"/>
    </row>
  </sheetData>
  <mergeCells count="3">
    <mergeCell ref="A2:K2"/>
    <mergeCell ref="J3:K3"/>
    <mergeCell ref="A46:K4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95"/>
  <sheetViews>
    <sheetView workbookViewId="0">
      <selection activeCell="J13" sqref="J13"/>
    </sheetView>
  </sheetViews>
  <sheetFormatPr defaultColWidth="9" defaultRowHeight="14.25" outlineLevelCol="5"/>
  <cols>
    <col min="1" max="1" width="8" style="114" customWidth="1"/>
    <col min="2" max="2" width="33.375" style="114" customWidth="1"/>
    <col min="3" max="3" width="8.625" style="114" customWidth="1"/>
    <col min="4" max="4" width="8.25" style="114" customWidth="1"/>
    <col min="5" max="5" width="34.5" style="114" customWidth="1"/>
    <col min="6" max="6" width="7.125" style="114" customWidth="1"/>
    <col min="7" max="16384" width="9" style="114"/>
  </cols>
  <sheetData>
    <row r="1" s="251" customFormat="1" ht="19.9" customHeight="1" spans="1:5">
      <c r="A1" s="282" t="s">
        <v>72</v>
      </c>
      <c r="B1" s="253"/>
      <c r="C1" s="163"/>
      <c r="D1" s="163"/>
      <c r="E1" s="231"/>
    </row>
    <row r="2" s="158" customFormat="1" ht="31.5" customHeight="1" spans="1:6">
      <c r="A2" s="137" t="s">
        <v>73</v>
      </c>
      <c r="B2" s="137"/>
      <c r="C2" s="137"/>
      <c r="D2" s="137"/>
      <c r="E2" s="137"/>
      <c r="F2" s="137"/>
    </row>
    <row r="3" s="182" customFormat="1" ht="16.5" customHeight="1" spans="1:6">
      <c r="A3" s="284" t="s">
        <v>2</v>
      </c>
      <c r="B3" s="284"/>
      <c r="C3" s="284"/>
      <c r="D3" s="284"/>
      <c r="E3" s="284"/>
      <c r="F3" s="284"/>
    </row>
    <row r="4" s="182" customFormat="1" ht="17.25" customHeight="1" spans="1:6">
      <c r="A4" s="187" t="s">
        <v>74</v>
      </c>
      <c r="B4" s="187" t="s">
        <v>75</v>
      </c>
      <c r="C4" s="187" t="s">
        <v>76</v>
      </c>
      <c r="D4" s="187" t="s">
        <v>74</v>
      </c>
      <c r="E4" s="187" t="s">
        <v>75</v>
      </c>
      <c r="F4" s="187" t="s">
        <v>76</v>
      </c>
    </row>
    <row r="5" s="182" customFormat="1" ht="17.1" customHeight="1" spans="1:6">
      <c r="A5" s="131"/>
      <c r="B5" s="187" t="s">
        <v>77</v>
      </c>
      <c r="C5" s="285">
        <v>337787</v>
      </c>
      <c r="D5" s="131">
        <v>20821</v>
      </c>
      <c r="E5" s="130" t="s">
        <v>78</v>
      </c>
      <c r="F5" s="285">
        <v>814</v>
      </c>
    </row>
    <row r="6" s="182" customFormat="1" ht="17.1" customHeight="1" spans="1:6">
      <c r="A6" s="131">
        <v>201</v>
      </c>
      <c r="B6" s="130" t="s">
        <v>79</v>
      </c>
      <c r="C6" s="285">
        <v>39465</v>
      </c>
      <c r="D6" s="131">
        <v>2082101</v>
      </c>
      <c r="E6" s="131" t="s">
        <v>80</v>
      </c>
      <c r="F6" s="285">
        <v>264</v>
      </c>
    </row>
    <row r="7" s="182" customFormat="1" ht="17.1" customHeight="1" spans="1:6">
      <c r="A7" s="131">
        <v>20101</v>
      </c>
      <c r="B7" s="130" t="s">
        <v>81</v>
      </c>
      <c r="C7" s="285">
        <v>1023</v>
      </c>
      <c r="D7" s="131">
        <v>2082102</v>
      </c>
      <c r="E7" s="131" t="s">
        <v>82</v>
      </c>
      <c r="F7" s="285">
        <v>550</v>
      </c>
    </row>
    <row r="8" s="182" customFormat="1" ht="17.1" customHeight="1" spans="1:6">
      <c r="A8" s="131">
        <v>2010101</v>
      </c>
      <c r="B8" s="131" t="s">
        <v>83</v>
      </c>
      <c r="C8" s="285">
        <v>878</v>
      </c>
      <c r="D8" s="131">
        <v>20825</v>
      </c>
      <c r="E8" s="130" t="s">
        <v>84</v>
      </c>
      <c r="F8" s="285">
        <v>2</v>
      </c>
    </row>
    <row r="9" s="182" customFormat="1" ht="17.1" customHeight="1" spans="1:6">
      <c r="A9" s="131">
        <v>2010104</v>
      </c>
      <c r="B9" s="131" t="s">
        <v>85</v>
      </c>
      <c r="C9" s="285"/>
      <c r="D9" s="131">
        <v>2082502</v>
      </c>
      <c r="E9" s="131" t="s">
        <v>86</v>
      </c>
      <c r="F9" s="285">
        <v>2</v>
      </c>
    </row>
    <row r="10" s="182" customFormat="1" ht="17.1" customHeight="1" spans="1:6">
      <c r="A10" s="131">
        <v>2010199</v>
      </c>
      <c r="B10" s="131" t="s">
        <v>87</v>
      </c>
      <c r="C10" s="285">
        <v>145</v>
      </c>
      <c r="D10" s="131">
        <v>20826</v>
      </c>
      <c r="E10" s="130" t="s">
        <v>88</v>
      </c>
      <c r="F10" s="285">
        <v>19169</v>
      </c>
    </row>
    <row r="11" s="182" customFormat="1" ht="17.1" customHeight="1" spans="1:6">
      <c r="A11" s="131">
        <v>20102</v>
      </c>
      <c r="B11" s="130" t="s">
        <v>89</v>
      </c>
      <c r="C11" s="285">
        <v>508</v>
      </c>
      <c r="D11" s="131">
        <v>2082601</v>
      </c>
      <c r="E11" s="131" t="s">
        <v>90</v>
      </c>
      <c r="F11" s="285">
        <v>72</v>
      </c>
    </row>
    <row r="12" s="182" customFormat="1" ht="17.1" customHeight="1" spans="1:6">
      <c r="A12" s="131">
        <v>2010201</v>
      </c>
      <c r="B12" s="131" t="s">
        <v>83</v>
      </c>
      <c r="C12" s="285">
        <v>508</v>
      </c>
      <c r="D12" s="131">
        <v>2082602</v>
      </c>
      <c r="E12" s="131" t="s">
        <v>91</v>
      </c>
      <c r="F12" s="285">
        <v>6038</v>
      </c>
    </row>
    <row r="13" s="182" customFormat="1" ht="17.1" customHeight="1" spans="1:6">
      <c r="A13" s="131">
        <v>2010204</v>
      </c>
      <c r="B13" s="131" t="s">
        <v>92</v>
      </c>
      <c r="C13" s="285"/>
      <c r="D13" s="131">
        <v>2082699</v>
      </c>
      <c r="E13" s="131" t="s">
        <v>93</v>
      </c>
      <c r="F13" s="285">
        <v>13059</v>
      </c>
    </row>
    <row r="14" s="182" customFormat="1" ht="17.1" customHeight="1" spans="1:6">
      <c r="A14" s="131">
        <v>2010205</v>
      </c>
      <c r="B14" s="131" t="s">
        <v>94</v>
      </c>
      <c r="C14" s="285"/>
      <c r="D14" s="131">
        <v>20827</v>
      </c>
      <c r="E14" s="130" t="s">
        <v>95</v>
      </c>
      <c r="F14" s="285">
        <v>2550</v>
      </c>
    </row>
    <row r="15" s="182" customFormat="1" ht="17.1" customHeight="1" spans="1:6">
      <c r="A15" s="131">
        <v>2010299</v>
      </c>
      <c r="B15" s="131" t="s">
        <v>96</v>
      </c>
      <c r="C15" s="285"/>
      <c r="D15" s="131">
        <v>2082702</v>
      </c>
      <c r="E15" s="131" t="s">
        <v>97</v>
      </c>
      <c r="F15" s="285">
        <v>1838</v>
      </c>
    </row>
    <row r="16" s="182" customFormat="1" ht="17.1" customHeight="1" spans="1:6">
      <c r="A16" s="131">
        <v>20103</v>
      </c>
      <c r="B16" s="130" t="s">
        <v>98</v>
      </c>
      <c r="C16" s="285">
        <v>12767</v>
      </c>
      <c r="D16" s="131">
        <v>2082799</v>
      </c>
      <c r="E16" s="131" t="s">
        <v>99</v>
      </c>
      <c r="F16" s="285">
        <v>712</v>
      </c>
    </row>
    <row r="17" s="182" customFormat="1" ht="17.1" customHeight="1" spans="1:6">
      <c r="A17" s="131">
        <v>2010301</v>
      </c>
      <c r="B17" s="131" t="s">
        <v>83</v>
      </c>
      <c r="C17" s="285">
        <v>10853</v>
      </c>
      <c r="D17" s="131">
        <v>20828</v>
      </c>
      <c r="E17" s="130" t="s">
        <v>100</v>
      </c>
      <c r="F17" s="285">
        <v>922</v>
      </c>
    </row>
    <row r="18" s="182" customFormat="1" ht="17.1" customHeight="1" spans="1:6">
      <c r="A18" s="131">
        <v>2010303</v>
      </c>
      <c r="B18" s="131" t="s">
        <v>101</v>
      </c>
      <c r="C18" s="285">
        <v>1093</v>
      </c>
      <c r="D18" s="131">
        <v>2082801</v>
      </c>
      <c r="E18" s="131" t="s">
        <v>83</v>
      </c>
      <c r="F18" s="285">
        <v>886</v>
      </c>
    </row>
    <row r="19" s="182" customFormat="1" ht="17.1" customHeight="1" spans="1:6">
      <c r="A19" s="131">
        <v>2010305</v>
      </c>
      <c r="B19" s="131" t="s">
        <v>102</v>
      </c>
      <c r="C19" s="285">
        <v>240</v>
      </c>
      <c r="D19" s="131">
        <v>2082804</v>
      </c>
      <c r="E19" s="131" t="s">
        <v>103</v>
      </c>
      <c r="F19" s="285"/>
    </row>
    <row r="20" s="182" customFormat="1" ht="17.1" customHeight="1" spans="1:6">
      <c r="A20" s="131">
        <v>2010308</v>
      </c>
      <c r="B20" s="131" t="s">
        <v>104</v>
      </c>
      <c r="C20" s="285">
        <v>86</v>
      </c>
      <c r="D20" s="131">
        <v>2082805</v>
      </c>
      <c r="E20" s="131" t="s">
        <v>105</v>
      </c>
      <c r="F20" s="285">
        <v>36</v>
      </c>
    </row>
    <row r="21" s="182" customFormat="1" ht="17.1" customHeight="1" spans="1:6">
      <c r="A21" s="131">
        <v>2010350</v>
      </c>
      <c r="B21" s="131" t="s">
        <v>106</v>
      </c>
      <c r="C21" s="285"/>
      <c r="D21" s="131">
        <v>20899</v>
      </c>
      <c r="E21" s="130" t="s">
        <v>107</v>
      </c>
      <c r="F21" s="285">
        <v>458</v>
      </c>
    </row>
    <row r="22" s="182" customFormat="1" ht="16.5" customHeight="1" spans="1:6">
      <c r="A22" s="131">
        <v>2010399</v>
      </c>
      <c r="B22" s="131" t="s">
        <v>108</v>
      </c>
      <c r="C22" s="285">
        <v>495</v>
      </c>
      <c r="D22" s="131">
        <v>2089901</v>
      </c>
      <c r="E22" s="131" t="s">
        <v>109</v>
      </c>
      <c r="F22" s="285">
        <v>458</v>
      </c>
    </row>
    <row r="23" s="182" customFormat="1" ht="17.1" customHeight="1" spans="1:6">
      <c r="A23" s="131">
        <v>20104</v>
      </c>
      <c r="B23" s="130" t="s">
        <v>110</v>
      </c>
      <c r="C23" s="285">
        <v>1260</v>
      </c>
      <c r="D23" s="131">
        <v>210</v>
      </c>
      <c r="E23" s="130" t="s">
        <v>111</v>
      </c>
      <c r="F23" s="285">
        <v>29572</v>
      </c>
    </row>
    <row r="24" s="182" customFormat="1" ht="17.1" customHeight="1" spans="1:6">
      <c r="A24" s="131">
        <v>2010401</v>
      </c>
      <c r="B24" s="131" t="s">
        <v>83</v>
      </c>
      <c r="C24" s="285">
        <v>478</v>
      </c>
      <c r="D24" s="131">
        <v>21001</v>
      </c>
      <c r="E24" s="130" t="s">
        <v>112</v>
      </c>
      <c r="F24" s="285">
        <v>2549</v>
      </c>
    </row>
    <row r="25" s="182" customFormat="1" ht="17.1" customHeight="1" spans="1:6">
      <c r="A25" s="131">
        <v>2010404</v>
      </c>
      <c r="B25" s="131" t="s">
        <v>113</v>
      </c>
      <c r="C25" s="285">
        <v>369</v>
      </c>
      <c r="D25" s="131">
        <v>2100101</v>
      </c>
      <c r="E25" s="131" t="s">
        <v>83</v>
      </c>
      <c r="F25" s="285">
        <v>2525</v>
      </c>
    </row>
    <row r="26" s="182" customFormat="1" ht="17.1" customHeight="1" spans="1:6">
      <c r="A26" s="131">
        <v>2010408</v>
      </c>
      <c r="B26" s="131" t="s">
        <v>114</v>
      </c>
      <c r="C26" s="285">
        <v>24</v>
      </c>
      <c r="D26" s="131">
        <v>2100199</v>
      </c>
      <c r="E26" s="131" t="s">
        <v>115</v>
      </c>
      <c r="F26" s="285">
        <v>24</v>
      </c>
    </row>
    <row r="27" s="182" customFormat="1" ht="17.1" customHeight="1" spans="1:6">
      <c r="A27" s="131">
        <v>2010499</v>
      </c>
      <c r="B27" s="131" t="s">
        <v>116</v>
      </c>
      <c r="C27" s="285">
        <v>389</v>
      </c>
      <c r="D27" s="131">
        <v>21002</v>
      </c>
      <c r="E27" s="130" t="s">
        <v>117</v>
      </c>
      <c r="F27" s="285">
        <v>1727</v>
      </c>
    </row>
    <row r="28" s="182" customFormat="1" ht="17.1" customHeight="1" spans="1:6">
      <c r="A28" s="131">
        <v>20105</v>
      </c>
      <c r="B28" s="130" t="s">
        <v>118</v>
      </c>
      <c r="C28" s="285">
        <v>1222</v>
      </c>
      <c r="D28" s="131">
        <v>2100201</v>
      </c>
      <c r="E28" s="131" t="s">
        <v>119</v>
      </c>
      <c r="F28" s="285">
        <v>846</v>
      </c>
    </row>
    <row r="29" s="182" customFormat="1" ht="17.1" customHeight="1" spans="1:6">
      <c r="A29" s="131">
        <v>2010501</v>
      </c>
      <c r="B29" s="131" t="s">
        <v>83</v>
      </c>
      <c r="C29" s="285">
        <v>428</v>
      </c>
      <c r="D29" s="131">
        <v>2100202</v>
      </c>
      <c r="E29" s="131" t="s">
        <v>120</v>
      </c>
      <c r="F29" s="285"/>
    </row>
    <row r="30" s="182" customFormat="1" ht="17.1" customHeight="1" spans="1:6">
      <c r="A30" s="131">
        <v>2010505</v>
      </c>
      <c r="B30" s="131" t="s">
        <v>121</v>
      </c>
      <c r="C30" s="285">
        <v>186</v>
      </c>
      <c r="D30" s="131">
        <v>2100205</v>
      </c>
      <c r="E30" s="131" t="s">
        <v>122</v>
      </c>
      <c r="F30" s="285">
        <v>387</v>
      </c>
    </row>
    <row r="31" s="182" customFormat="1" ht="17.1" customHeight="1" spans="1:6">
      <c r="A31" s="131">
        <v>2010507</v>
      </c>
      <c r="B31" s="131" t="s">
        <v>123</v>
      </c>
      <c r="C31" s="285">
        <v>608</v>
      </c>
      <c r="D31" s="131">
        <v>2100299</v>
      </c>
      <c r="E31" s="131" t="s">
        <v>124</v>
      </c>
      <c r="F31" s="285">
        <v>494</v>
      </c>
    </row>
    <row r="32" s="182" customFormat="1" ht="17.1" customHeight="1" spans="1:6">
      <c r="A32" s="131">
        <v>20106</v>
      </c>
      <c r="B32" s="130" t="s">
        <v>125</v>
      </c>
      <c r="C32" s="285">
        <v>931</v>
      </c>
      <c r="D32" s="131">
        <v>21003</v>
      </c>
      <c r="E32" s="130" t="s">
        <v>126</v>
      </c>
      <c r="F32" s="285">
        <v>4153</v>
      </c>
    </row>
    <row r="33" s="182" customFormat="1" ht="17.1" customHeight="1" spans="1:6">
      <c r="A33" s="131">
        <v>2010601</v>
      </c>
      <c r="B33" s="131" t="s">
        <v>83</v>
      </c>
      <c r="C33" s="285">
        <v>586</v>
      </c>
      <c r="D33" s="131">
        <v>2100301</v>
      </c>
      <c r="E33" s="131" t="s">
        <v>127</v>
      </c>
      <c r="F33" s="285">
        <v>637</v>
      </c>
    </row>
    <row r="34" s="182" customFormat="1" ht="17.1" customHeight="1" spans="1:6">
      <c r="A34" s="131">
        <v>2010699</v>
      </c>
      <c r="B34" s="131" t="s">
        <v>128</v>
      </c>
      <c r="C34" s="285">
        <v>345</v>
      </c>
      <c r="D34" s="131">
        <v>2100302</v>
      </c>
      <c r="E34" s="131" t="s">
        <v>129</v>
      </c>
      <c r="F34" s="285">
        <v>3253</v>
      </c>
    </row>
    <row r="35" s="182" customFormat="1" ht="17.1" customHeight="1" spans="1:6">
      <c r="A35" s="131">
        <v>20107</v>
      </c>
      <c r="B35" s="130" t="s">
        <v>130</v>
      </c>
      <c r="C35" s="285">
        <v>1674</v>
      </c>
      <c r="D35" s="131">
        <v>2100399</v>
      </c>
      <c r="E35" s="131" t="s">
        <v>131</v>
      </c>
      <c r="F35" s="285">
        <v>263</v>
      </c>
    </row>
    <row r="36" s="182" customFormat="1" ht="17.1" customHeight="1" spans="1:6">
      <c r="A36" s="131">
        <v>2010701</v>
      </c>
      <c r="B36" s="131" t="s">
        <v>83</v>
      </c>
      <c r="C36" s="285">
        <v>1500</v>
      </c>
      <c r="D36" s="131">
        <v>21004</v>
      </c>
      <c r="E36" s="130" t="s">
        <v>132</v>
      </c>
      <c r="F36" s="285">
        <v>6679</v>
      </c>
    </row>
    <row r="37" s="182" customFormat="1" ht="17.1" customHeight="1" spans="1:6">
      <c r="A37" s="131">
        <v>2010706</v>
      </c>
      <c r="B37" s="131" t="s">
        <v>133</v>
      </c>
      <c r="C37" s="285">
        <v>174</v>
      </c>
      <c r="D37" s="131">
        <v>2100401</v>
      </c>
      <c r="E37" s="131" t="s">
        <v>134</v>
      </c>
      <c r="F37" s="285">
        <v>1822</v>
      </c>
    </row>
    <row r="38" s="182" customFormat="1" ht="17.1" customHeight="1" spans="1:6">
      <c r="A38" s="131">
        <v>20108</v>
      </c>
      <c r="B38" s="130" t="s">
        <v>135</v>
      </c>
      <c r="C38" s="285">
        <v>486</v>
      </c>
      <c r="D38" s="131">
        <v>2100402</v>
      </c>
      <c r="E38" s="131" t="s">
        <v>136</v>
      </c>
      <c r="F38" s="285">
        <v>445</v>
      </c>
    </row>
    <row r="39" s="182" customFormat="1" ht="17.1" customHeight="1" spans="1:6">
      <c r="A39" s="131">
        <v>2010801</v>
      </c>
      <c r="B39" s="131" t="s">
        <v>83</v>
      </c>
      <c r="C39" s="285">
        <v>408</v>
      </c>
      <c r="D39" s="131">
        <v>2100403</v>
      </c>
      <c r="E39" s="131" t="s">
        <v>137</v>
      </c>
      <c r="F39" s="285">
        <v>613</v>
      </c>
    </row>
    <row r="40" s="182" customFormat="1" ht="17.1" customHeight="1" spans="1:6">
      <c r="A40" s="131">
        <v>2010804</v>
      </c>
      <c r="B40" s="131" t="s">
        <v>138</v>
      </c>
      <c r="C40" s="285">
        <v>78</v>
      </c>
      <c r="D40" s="131">
        <v>2100408</v>
      </c>
      <c r="E40" s="131" t="s">
        <v>139</v>
      </c>
      <c r="F40" s="285">
        <v>2379</v>
      </c>
    </row>
    <row r="41" s="182" customFormat="1" ht="17.1" customHeight="1" spans="1:6">
      <c r="A41" s="131">
        <v>2010899</v>
      </c>
      <c r="B41" s="131" t="s">
        <v>140</v>
      </c>
      <c r="C41" s="285"/>
      <c r="D41" s="131">
        <v>2100409</v>
      </c>
      <c r="E41" s="131" t="s">
        <v>141</v>
      </c>
      <c r="F41" s="285">
        <v>68</v>
      </c>
    </row>
    <row r="42" s="182" customFormat="1" ht="17.1" customHeight="1" spans="1:6">
      <c r="A42" s="131">
        <v>20110</v>
      </c>
      <c r="B42" s="130" t="s">
        <v>142</v>
      </c>
      <c r="C42" s="285"/>
      <c r="D42" s="131">
        <v>2100499</v>
      </c>
      <c r="E42" s="131" t="s">
        <v>143</v>
      </c>
      <c r="F42" s="285">
        <v>1352</v>
      </c>
    </row>
    <row r="43" s="182" customFormat="1" ht="16.5" customHeight="1" spans="1:6">
      <c r="A43" s="131">
        <v>2011099</v>
      </c>
      <c r="B43" s="131" t="s">
        <v>144</v>
      </c>
      <c r="C43" s="285"/>
      <c r="D43" s="131">
        <v>21006</v>
      </c>
      <c r="E43" s="130" t="s">
        <v>145</v>
      </c>
      <c r="F43" s="285">
        <v>69</v>
      </c>
    </row>
    <row r="44" s="182" customFormat="1" ht="17.1" customHeight="1" spans="1:6">
      <c r="A44" s="131">
        <v>20111</v>
      </c>
      <c r="B44" s="130" t="s">
        <v>146</v>
      </c>
      <c r="C44" s="285">
        <v>1369</v>
      </c>
      <c r="D44" s="131">
        <v>2100601</v>
      </c>
      <c r="E44" s="131" t="s">
        <v>147</v>
      </c>
      <c r="F44" s="285">
        <v>69</v>
      </c>
    </row>
    <row r="45" s="182" customFormat="1" ht="17.1" customHeight="1" spans="1:6">
      <c r="A45" s="131">
        <v>2011101</v>
      </c>
      <c r="B45" s="131" t="s">
        <v>83</v>
      </c>
      <c r="C45" s="285">
        <v>934</v>
      </c>
      <c r="D45" s="131">
        <v>21007</v>
      </c>
      <c r="E45" s="130" t="s">
        <v>148</v>
      </c>
      <c r="F45" s="285">
        <v>1659</v>
      </c>
    </row>
    <row r="46" s="182" customFormat="1" ht="17.1" customHeight="1" spans="1:6">
      <c r="A46" s="131">
        <v>2011102</v>
      </c>
      <c r="B46" s="131" t="s">
        <v>149</v>
      </c>
      <c r="C46" s="285"/>
      <c r="D46" s="131">
        <v>2100716</v>
      </c>
      <c r="E46" s="131" t="s">
        <v>150</v>
      </c>
      <c r="F46" s="285">
        <v>377</v>
      </c>
    </row>
    <row r="47" s="182" customFormat="1" ht="17.1" customHeight="1" spans="1:6">
      <c r="A47" s="131">
        <v>2011199</v>
      </c>
      <c r="B47" s="131" t="s">
        <v>151</v>
      </c>
      <c r="C47" s="285">
        <v>435</v>
      </c>
      <c r="D47" s="131">
        <v>2100717</v>
      </c>
      <c r="E47" s="131" t="s">
        <v>152</v>
      </c>
      <c r="F47" s="285">
        <v>836</v>
      </c>
    </row>
    <row r="48" s="182" customFormat="1" ht="17.1" customHeight="1" spans="1:6">
      <c r="A48" s="131">
        <v>20113</v>
      </c>
      <c r="B48" s="130" t="s">
        <v>153</v>
      </c>
      <c r="C48" s="285">
        <v>1425</v>
      </c>
      <c r="D48" s="131">
        <v>2100799</v>
      </c>
      <c r="E48" s="131" t="s">
        <v>154</v>
      </c>
      <c r="F48" s="285">
        <v>446</v>
      </c>
    </row>
    <row r="49" s="182" customFormat="1" ht="17.1" customHeight="1" spans="1:6">
      <c r="A49" s="131">
        <v>2011301</v>
      </c>
      <c r="B49" s="131" t="s">
        <v>83</v>
      </c>
      <c r="C49" s="285">
        <v>915</v>
      </c>
      <c r="D49" s="131">
        <v>21011</v>
      </c>
      <c r="E49" s="130" t="s">
        <v>155</v>
      </c>
      <c r="F49" s="285">
        <v>1549</v>
      </c>
    </row>
    <row r="50" s="182" customFormat="1" ht="17.1" customHeight="1" spans="1:6">
      <c r="A50" s="131">
        <v>2011350</v>
      </c>
      <c r="B50" s="131" t="s">
        <v>106</v>
      </c>
      <c r="C50" s="285">
        <v>227</v>
      </c>
      <c r="D50" s="131">
        <v>2101101</v>
      </c>
      <c r="E50" s="131" t="s">
        <v>156</v>
      </c>
      <c r="F50" s="285">
        <v>1275</v>
      </c>
    </row>
    <row r="51" s="182" customFormat="1" ht="16.5" customHeight="1" spans="1:6">
      <c r="A51" s="131">
        <v>2011399</v>
      </c>
      <c r="B51" s="131" t="s">
        <v>157</v>
      </c>
      <c r="C51" s="285">
        <v>283</v>
      </c>
      <c r="D51" s="131">
        <v>2101102</v>
      </c>
      <c r="E51" s="131" t="s">
        <v>158</v>
      </c>
      <c r="F51" s="285">
        <v>238</v>
      </c>
    </row>
    <row r="52" s="182" customFormat="1" ht="17.1" customHeight="1" spans="1:6">
      <c r="A52" s="131">
        <v>20114</v>
      </c>
      <c r="B52" s="130" t="s">
        <v>159</v>
      </c>
      <c r="C52" s="285"/>
      <c r="D52" s="131">
        <v>2101103</v>
      </c>
      <c r="E52" s="131" t="s">
        <v>160</v>
      </c>
      <c r="F52" s="285">
        <v>26</v>
      </c>
    </row>
    <row r="53" s="182" customFormat="1" ht="17.1" customHeight="1" spans="1:6">
      <c r="A53" s="131">
        <v>2011499</v>
      </c>
      <c r="B53" s="131" t="s">
        <v>161</v>
      </c>
      <c r="C53" s="285"/>
      <c r="D53" s="131">
        <v>2101199</v>
      </c>
      <c r="E53" s="131" t="s">
        <v>162</v>
      </c>
      <c r="F53" s="285">
        <v>10</v>
      </c>
    </row>
    <row r="54" s="182" customFormat="1" ht="17.1" customHeight="1" spans="1:6">
      <c r="A54" s="131">
        <v>20123</v>
      </c>
      <c r="B54" s="130" t="s">
        <v>163</v>
      </c>
      <c r="C54" s="285">
        <v>126</v>
      </c>
      <c r="D54" s="131">
        <v>21012</v>
      </c>
      <c r="E54" s="130" t="s">
        <v>164</v>
      </c>
      <c r="F54" s="285">
        <v>8059</v>
      </c>
    </row>
    <row r="55" s="182" customFormat="1" ht="17.1" customHeight="1" spans="1:6">
      <c r="A55" s="131">
        <v>2012301</v>
      </c>
      <c r="B55" s="131" t="s">
        <v>83</v>
      </c>
      <c r="C55" s="285">
        <v>78</v>
      </c>
      <c r="D55" s="131">
        <v>2101201</v>
      </c>
      <c r="E55" s="131" t="s">
        <v>165</v>
      </c>
      <c r="F55" s="285">
        <v>24</v>
      </c>
    </row>
    <row r="56" s="182" customFormat="1" ht="17.1" customHeight="1" spans="1:6">
      <c r="A56" s="131">
        <v>2012304</v>
      </c>
      <c r="B56" s="131" t="s">
        <v>166</v>
      </c>
      <c r="C56" s="285">
        <v>24</v>
      </c>
      <c r="D56" s="131">
        <v>2101202</v>
      </c>
      <c r="E56" s="131" t="s">
        <v>167</v>
      </c>
      <c r="F56" s="285">
        <v>8035</v>
      </c>
    </row>
    <row r="57" s="182" customFormat="1" ht="17.1" customHeight="1" spans="1:6">
      <c r="A57" s="131">
        <v>2012399</v>
      </c>
      <c r="B57" s="131" t="s">
        <v>168</v>
      </c>
      <c r="C57" s="285">
        <v>24</v>
      </c>
      <c r="D57" s="131">
        <v>2101299</v>
      </c>
      <c r="E57" s="131" t="s">
        <v>169</v>
      </c>
      <c r="F57" s="285"/>
    </row>
    <row r="58" s="182" customFormat="1" ht="17.1" customHeight="1" spans="1:6">
      <c r="A58" s="131">
        <v>20125</v>
      </c>
      <c r="B58" s="130" t="s">
        <v>170</v>
      </c>
      <c r="C58" s="285">
        <v>15</v>
      </c>
      <c r="D58" s="131">
        <v>21013</v>
      </c>
      <c r="E58" s="130" t="s">
        <v>171</v>
      </c>
      <c r="F58" s="285">
        <v>472</v>
      </c>
    </row>
    <row r="59" s="182" customFormat="1" ht="17.1" customHeight="1" spans="1:6">
      <c r="A59" s="131">
        <v>2012501</v>
      </c>
      <c r="B59" s="131" t="s">
        <v>83</v>
      </c>
      <c r="C59" s="285">
        <v>10</v>
      </c>
      <c r="D59" s="131">
        <v>2101301</v>
      </c>
      <c r="E59" s="131" t="s">
        <v>172</v>
      </c>
      <c r="F59" s="285">
        <v>472</v>
      </c>
    </row>
    <row r="60" s="182" customFormat="1" ht="17.1" customHeight="1" spans="1:6">
      <c r="A60" s="131">
        <v>2012505</v>
      </c>
      <c r="B60" s="131" t="s">
        <v>173</v>
      </c>
      <c r="C60" s="285">
        <v>5</v>
      </c>
      <c r="D60" s="131">
        <v>21014</v>
      </c>
      <c r="E60" s="130" t="s">
        <v>174</v>
      </c>
      <c r="F60" s="285"/>
    </row>
    <row r="61" s="182" customFormat="1" ht="17.1" customHeight="1" spans="1:6">
      <c r="A61" s="131">
        <v>20126</v>
      </c>
      <c r="B61" s="130" t="s">
        <v>175</v>
      </c>
      <c r="C61" s="285">
        <v>147</v>
      </c>
      <c r="D61" s="131">
        <v>2101401</v>
      </c>
      <c r="E61" s="131" t="s">
        <v>176</v>
      </c>
      <c r="F61" s="285"/>
    </row>
    <row r="62" s="182" customFormat="1" ht="17.1" customHeight="1" spans="1:6">
      <c r="A62" s="131">
        <v>2012601</v>
      </c>
      <c r="B62" s="131" t="s">
        <v>83</v>
      </c>
      <c r="C62" s="285">
        <v>109</v>
      </c>
      <c r="D62" s="131">
        <v>2101499</v>
      </c>
      <c r="E62" s="131" t="s">
        <v>177</v>
      </c>
      <c r="F62" s="285"/>
    </row>
    <row r="63" s="182" customFormat="1" ht="17.1" customHeight="1" spans="1:6">
      <c r="A63" s="131">
        <v>2012604</v>
      </c>
      <c r="B63" s="131" t="s">
        <v>178</v>
      </c>
      <c r="C63" s="285">
        <v>28</v>
      </c>
      <c r="D63" s="131">
        <v>21099</v>
      </c>
      <c r="E63" s="130" t="s">
        <v>179</v>
      </c>
      <c r="F63" s="285">
        <v>2656</v>
      </c>
    </row>
    <row r="64" s="182" customFormat="1" ht="17.1" customHeight="1" spans="1:6">
      <c r="A64" s="131">
        <v>2012699</v>
      </c>
      <c r="B64" s="131" t="s">
        <v>180</v>
      </c>
      <c r="C64" s="285">
        <v>10</v>
      </c>
      <c r="D64" s="131">
        <v>2109901</v>
      </c>
      <c r="E64" s="131" t="s">
        <v>181</v>
      </c>
      <c r="F64" s="285">
        <v>2656</v>
      </c>
    </row>
    <row r="65" s="182" customFormat="1" ht="17.1" customHeight="1" spans="1:6">
      <c r="A65" s="131">
        <v>20128</v>
      </c>
      <c r="B65" s="130" t="s">
        <v>182</v>
      </c>
      <c r="C65" s="285">
        <v>17</v>
      </c>
      <c r="D65" s="131">
        <v>211</v>
      </c>
      <c r="E65" s="130" t="s">
        <v>183</v>
      </c>
      <c r="F65" s="285">
        <v>10278</v>
      </c>
    </row>
    <row r="66" s="182" customFormat="1" ht="17.1" customHeight="1" spans="1:6">
      <c r="A66" s="131">
        <v>2012801</v>
      </c>
      <c r="B66" s="131" t="s">
        <v>83</v>
      </c>
      <c r="C66" s="285">
        <v>17</v>
      </c>
      <c r="D66" s="131">
        <v>21101</v>
      </c>
      <c r="E66" s="130" t="s">
        <v>184</v>
      </c>
      <c r="F66" s="285">
        <v>68</v>
      </c>
    </row>
    <row r="67" s="182" customFormat="1" ht="17.1" customHeight="1" spans="1:6">
      <c r="A67" s="131">
        <v>20129</v>
      </c>
      <c r="B67" s="130" t="s">
        <v>185</v>
      </c>
      <c r="C67" s="285">
        <v>598</v>
      </c>
      <c r="D67" s="131">
        <v>2110101</v>
      </c>
      <c r="E67" s="131" t="s">
        <v>83</v>
      </c>
      <c r="F67" s="285">
        <v>63</v>
      </c>
    </row>
    <row r="68" s="182" customFormat="1" ht="17.1" customHeight="1" spans="1:6">
      <c r="A68" s="131">
        <v>2012901</v>
      </c>
      <c r="B68" s="131" t="s">
        <v>83</v>
      </c>
      <c r="C68" s="285">
        <v>457</v>
      </c>
      <c r="D68" s="131">
        <v>2110199</v>
      </c>
      <c r="E68" s="131" t="s">
        <v>186</v>
      </c>
      <c r="F68" s="285">
        <v>5</v>
      </c>
    </row>
    <row r="69" s="182" customFormat="1" ht="17.1" customHeight="1" spans="1:6">
      <c r="A69" s="131">
        <v>2012903</v>
      </c>
      <c r="B69" s="131" t="s">
        <v>101</v>
      </c>
      <c r="C69" s="285"/>
      <c r="D69" s="131">
        <v>21102</v>
      </c>
      <c r="E69" s="130" t="s">
        <v>187</v>
      </c>
      <c r="F69" s="285"/>
    </row>
    <row r="70" s="182" customFormat="1" ht="17.1" customHeight="1" spans="1:6">
      <c r="A70" s="131">
        <v>2012906</v>
      </c>
      <c r="B70" s="131" t="s">
        <v>188</v>
      </c>
      <c r="C70" s="285">
        <v>32</v>
      </c>
      <c r="D70" s="131">
        <v>2110299</v>
      </c>
      <c r="E70" s="131" t="s">
        <v>189</v>
      </c>
      <c r="F70" s="285"/>
    </row>
    <row r="71" s="182" customFormat="1" ht="17.1" customHeight="1" spans="1:6">
      <c r="A71" s="131">
        <v>2012950</v>
      </c>
      <c r="B71" s="131" t="s">
        <v>106</v>
      </c>
      <c r="C71" s="285">
        <v>2</v>
      </c>
      <c r="D71" s="131">
        <v>21103</v>
      </c>
      <c r="E71" s="130" t="s">
        <v>190</v>
      </c>
      <c r="F71" s="285">
        <v>5549</v>
      </c>
    </row>
    <row r="72" s="182" customFormat="1" ht="17.1" customHeight="1" spans="1:6">
      <c r="A72" s="131">
        <v>2012999</v>
      </c>
      <c r="B72" s="131" t="s">
        <v>191</v>
      </c>
      <c r="C72" s="285">
        <v>107</v>
      </c>
      <c r="D72" s="131">
        <v>2110302</v>
      </c>
      <c r="E72" s="131" t="s">
        <v>192</v>
      </c>
      <c r="F72" s="285">
        <v>4646</v>
      </c>
    </row>
    <row r="73" s="182" customFormat="1" ht="17.1" customHeight="1" spans="1:6">
      <c r="A73" s="131">
        <v>20131</v>
      </c>
      <c r="B73" s="130" t="s">
        <v>193</v>
      </c>
      <c r="C73" s="285">
        <v>2688</v>
      </c>
      <c r="D73" s="131">
        <v>2110304</v>
      </c>
      <c r="E73" s="131" t="s">
        <v>194</v>
      </c>
      <c r="F73" s="285">
        <v>3</v>
      </c>
    </row>
    <row r="74" s="182" customFormat="1" ht="17.1" customHeight="1" spans="1:6">
      <c r="A74" s="131">
        <v>2013101</v>
      </c>
      <c r="B74" s="131" t="s">
        <v>83</v>
      </c>
      <c r="C74" s="285">
        <v>2455</v>
      </c>
      <c r="D74" s="131">
        <v>2110399</v>
      </c>
      <c r="E74" s="131" t="s">
        <v>195</v>
      </c>
      <c r="F74" s="285">
        <v>900</v>
      </c>
    </row>
    <row r="75" s="182" customFormat="1" ht="17.1" customHeight="1" spans="1:6">
      <c r="A75" s="131">
        <v>2013105</v>
      </c>
      <c r="B75" s="131" t="s">
        <v>196</v>
      </c>
      <c r="C75" s="285">
        <v>148</v>
      </c>
      <c r="D75" s="131">
        <v>21104</v>
      </c>
      <c r="E75" s="130" t="s">
        <v>197</v>
      </c>
      <c r="F75" s="285">
        <v>1617</v>
      </c>
    </row>
    <row r="76" s="182" customFormat="1" ht="17.1" customHeight="1" spans="1:6">
      <c r="A76" s="131">
        <v>2013199</v>
      </c>
      <c r="B76" s="131" t="s">
        <v>198</v>
      </c>
      <c r="C76" s="285">
        <v>85</v>
      </c>
      <c r="D76" s="131">
        <v>2110402</v>
      </c>
      <c r="E76" s="131" t="s">
        <v>199</v>
      </c>
      <c r="F76" s="285">
        <v>274</v>
      </c>
    </row>
    <row r="77" s="182" customFormat="1" ht="17.1" customHeight="1" spans="1:6">
      <c r="A77" s="131">
        <v>20132</v>
      </c>
      <c r="B77" s="130" t="s">
        <v>200</v>
      </c>
      <c r="C77" s="285">
        <v>1112</v>
      </c>
      <c r="D77" s="131">
        <v>2110499</v>
      </c>
      <c r="E77" s="131" t="s">
        <v>201</v>
      </c>
      <c r="F77" s="285">
        <v>1343</v>
      </c>
    </row>
    <row r="78" s="182" customFormat="1" ht="17.1" customHeight="1" spans="1:6">
      <c r="A78" s="131">
        <v>2013201</v>
      </c>
      <c r="B78" s="131" t="s">
        <v>83</v>
      </c>
      <c r="C78" s="285">
        <v>298</v>
      </c>
      <c r="D78" s="131">
        <v>21110</v>
      </c>
      <c r="E78" s="130" t="s">
        <v>202</v>
      </c>
      <c r="F78" s="285">
        <v>2206</v>
      </c>
    </row>
    <row r="79" s="182" customFormat="1" ht="17.1" customHeight="1" spans="1:6">
      <c r="A79" s="131">
        <v>2013203</v>
      </c>
      <c r="B79" s="131" t="s">
        <v>101</v>
      </c>
      <c r="C79" s="285"/>
      <c r="D79" s="131">
        <v>2111001</v>
      </c>
      <c r="E79" s="131" t="s">
        <v>203</v>
      </c>
      <c r="F79" s="285">
        <v>2206</v>
      </c>
    </row>
    <row r="80" s="182" customFormat="1" ht="17.1" customHeight="1" spans="1:6">
      <c r="A80" s="131">
        <v>2013299</v>
      </c>
      <c r="B80" s="131" t="s">
        <v>204</v>
      </c>
      <c r="C80" s="285">
        <v>814</v>
      </c>
      <c r="D80" s="131">
        <v>21199</v>
      </c>
      <c r="E80" s="130" t="s">
        <v>205</v>
      </c>
      <c r="F80" s="285">
        <v>838</v>
      </c>
    </row>
    <row r="81" s="182" customFormat="1" ht="17.1" customHeight="1" spans="1:6">
      <c r="A81" s="131">
        <v>20133</v>
      </c>
      <c r="B81" s="130" t="s">
        <v>206</v>
      </c>
      <c r="C81" s="285">
        <v>614</v>
      </c>
      <c r="D81" s="131">
        <v>2119901</v>
      </c>
      <c r="E81" s="131" t="s">
        <v>207</v>
      </c>
      <c r="F81" s="285">
        <v>838</v>
      </c>
    </row>
    <row r="82" s="182" customFormat="1" ht="17.1" customHeight="1" spans="1:6">
      <c r="A82" s="131">
        <v>2013301</v>
      </c>
      <c r="B82" s="131" t="s">
        <v>83</v>
      </c>
      <c r="C82" s="285">
        <v>423</v>
      </c>
      <c r="D82" s="131">
        <v>212</v>
      </c>
      <c r="E82" s="130" t="s">
        <v>208</v>
      </c>
      <c r="F82" s="285">
        <v>19433</v>
      </c>
    </row>
    <row r="83" s="182" customFormat="1" ht="17.1" customHeight="1" spans="1:6">
      <c r="A83" s="131">
        <v>2013399</v>
      </c>
      <c r="B83" s="131" t="s">
        <v>209</v>
      </c>
      <c r="C83" s="285">
        <v>191</v>
      </c>
      <c r="D83" s="131">
        <v>21201</v>
      </c>
      <c r="E83" s="130" t="s">
        <v>210</v>
      </c>
      <c r="F83" s="285">
        <v>4106</v>
      </c>
    </row>
    <row r="84" s="182" customFormat="1" ht="17.1" customHeight="1" spans="1:6">
      <c r="A84" s="131">
        <v>20134</v>
      </c>
      <c r="B84" s="130" t="s">
        <v>211</v>
      </c>
      <c r="C84" s="285">
        <v>490</v>
      </c>
      <c r="D84" s="131">
        <v>2120101</v>
      </c>
      <c r="E84" s="131" t="s">
        <v>83</v>
      </c>
      <c r="F84" s="285">
        <v>1459</v>
      </c>
    </row>
    <row r="85" s="182" customFormat="1" ht="17.1" customHeight="1" spans="1:6">
      <c r="A85" s="131">
        <v>2013401</v>
      </c>
      <c r="B85" s="131" t="s">
        <v>83</v>
      </c>
      <c r="C85" s="285">
        <v>392</v>
      </c>
      <c r="D85" s="131">
        <v>2120103</v>
      </c>
      <c r="E85" s="131" t="s">
        <v>101</v>
      </c>
      <c r="F85" s="285">
        <v>26</v>
      </c>
    </row>
    <row r="86" s="182" customFormat="1" ht="17.1" customHeight="1" spans="1:6">
      <c r="A86" s="131">
        <v>2013405</v>
      </c>
      <c r="B86" s="131" t="s">
        <v>212</v>
      </c>
      <c r="C86" s="285">
        <v>9</v>
      </c>
      <c r="D86" s="131">
        <v>2120104</v>
      </c>
      <c r="E86" s="131" t="s">
        <v>213</v>
      </c>
      <c r="F86" s="285">
        <v>1739</v>
      </c>
    </row>
    <row r="87" s="182" customFormat="1" ht="17.1" customHeight="1" spans="1:6">
      <c r="A87" s="131">
        <v>2013499</v>
      </c>
      <c r="B87" s="131" t="s">
        <v>214</v>
      </c>
      <c r="C87" s="285">
        <v>89</v>
      </c>
      <c r="D87" s="131">
        <v>2120106</v>
      </c>
      <c r="E87" s="131" t="s">
        <v>215</v>
      </c>
      <c r="F87" s="285">
        <v>31</v>
      </c>
    </row>
    <row r="88" s="182" customFormat="1" ht="17.1" customHeight="1" spans="1:6">
      <c r="A88" s="131">
        <v>20136</v>
      </c>
      <c r="B88" s="130" t="s">
        <v>216</v>
      </c>
      <c r="C88" s="285">
        <v>597</v>
      </c>
      <c r="D88" s="131">
        <v>2120109</v>
      </c>
      <c r="E88" s="131" t="s">
        <v>217</v>
      </c>
      <c r="F88" s="285">
        <v>666</v>
      </c>
    </row>
    <row r="89" s="182" customFormat="1" ht="17.1" customHeight="1" spans="1:6">
      <c r="A89" s="131">
        <v>2013601</v>
      </c>
      <c r="B89" s="131" t="s">
        <v>83</v>
      </c>
      <c r="C89" s="285">
        <v>597</v>
      </c>
      <c r="D89" s="131">
        <v>2120199</v>
      </c>
      <c r="E89" s="131" t="s">
        <v>218</v>
      </c>
      <c r="F89" s="285">
        <v>185</v>
      </c>
    </row>
    <row r="90" s="182" customFormat="1" ht="17.1" customHeight="1" spans="1:6">
      <c r="A90" s="131">
        <v>20138</v>
      </c>
      <c r="B90" s="130" t="s">
        <v>219</v>
      </c>
      <c r="C90" s="285">
        <v>2594</v>
      </c>
      <c r="D90" s="131">
        <v>21202</v>
      </c>
      <c r="E90" s="130" t="s">
        <v>220</v>
      </c>
      <c r="F90" s="285">
        <v>1063</v>
      </c>
    </row>
    <row r="91" s="182" customFormat="1" ht="17.1" customHeight="1" spans="1:6">
      <c r="A91" s="131">
        <v>2013801</v>
      </c>
      <c r="B91" s="131" t="s">
        <v>83</v>
      </c>
      <c r="C91" s="285">
        <v>2583</v>
      </c>
      <c r="D91" s="131">
        <v>2120201</v>
      </c>
      <c r="E91" s="131" t="s">
        <v>221</v>
      </c>
      <c r="F91" s="285">
        <v>1063</v>
      </c>
    </row>
    <row r="92" s="182" customFormat="1" ht="17.1" customHeight="1" spans="1:6">
      <c r="A92" s="131">
        <v>2013812</v>
      </c>
      <c r="B92" s="131" t="s">
        <v>222</v>
      </c>
      <c r="C92" s="285"/>
      <c r="D92" s="131">
        <v>21203</v>
      </c>
      <c r="E92" s="130" t="s">
        <v>223</v>
      </c>
      <c r="F92" s="285">
        <v>4698</v>
      </c>
    </row>
    <row r="93" s="182" customFormat="1" ht="17.1" customHeight="1" spans="1:6">
      <c r="A93" s="131">
        <v>2013899</v>
      </c>
      <c r="B93" s="131" t="s">
        <v>224</v>
      </c>
      <c r="C93" s="285">
        <v>11</v>
      </c>
      <c r="D93" s="131">
        <v>2120303</v>
      </c>
      <c r="E93" s="131" t="s">
        <v>225</v>
      </c>
      <c r="F93" s="285">
        <v>3257</v>
      </c>
    </row>
    <row r="94" s="182" customFormat="1" ht="17.1" customHeight="1" spans="1:6">
      <c r="A94" s="131">
        <v>20199</v>
      </c>
      <c r="B94" s="130" t="s">
        <v>226</v>
      </c>
      <c r="C94" s="285">
        <v>7802</v>
      </c>
      <c r="D94" s="131">
        <v>2120399</v>
      </c>
      <c r="E94" s="131" t="s">
        <v>227</v>
      </c>
      <c r="F94" s="285">
        <v>1441</v>
      </c>
    </row>
    <row r="95" s="182" customFormat="1" ht="17.1" customHeight="1" spans="1:6">
      <c r="A95" s="131">
        <v>2019999</v>
      </c>
      <c r="B95" s="131" t="s">
        <v>228</v>
      </c>
      <c r="C95" s="285">
        <v>7802</v>
      </c>
      <c r="D95" s="131">
        <v>21205</v>
      </c>
      <c r="E95" s="130" t="s">
        <v>229</v>
      </c>
      <c r="F95" s="285">
        <v>4348</v>
      </c>
    </row>
    <row r="96" s="182" customFormat="1" ht="17.1" customHeight="1" spans="1:6">
      <c r="A96" s="131">
        <v>203</v>
      </c>
      <c r="B96" s="130" t="s">
        <v>230</v>
      </c>
      <c r="C96" s="285">
        <v>276</v>
      </c>
      <c r="D96" s="131">
        <v>2120501</v>
      </c>
      <c r="E96" s="131" t="s">
        <v>231</v>
      </c>
      <c r="F96" s="285">
        <v>4348</v>
      </c>
    </row>
    <row r="97" s="182" customFormat="1" ht="17.1" customHeight="1" spans="1:6">
      <c r="A97" s="131">
        <v>20306</v>
      </c>
      <c r="B97" s="130" t="s">
        <v>232</v>
      </c>
      <c r="C97" s="285">
        <v>276</v>
      </c>
      <c r="D97" s="131">
        <v>21299</v>
      </c>
      <c r="E97" s="130" t="s">
        <v>233</v>
      </c>
      <c r="F97" s="285">
        <v>5218</v>
      </c>
    </row>
    <row r="98" s="182" customFormat="1" ht="17.1" customHeight="1" spans="1:6">
      <c r="A98" s="131">
        <v>2030603</v>
      </c>
      <c r="B98" s="131" t="s">
        <v>234</v>
      </c>
      <c r="C98" s="285">
        <v>276</v>
      </c>
      <c r="D98" s="131">
        <v>2129901</v>
      </c>
      <c r="E98" s="131" t="s">
        <v>235</v>
      </c>
      <c r="F98" s="285">
        <v>5218</v>
      </c>
    </row>
    <row r="99" s="182" customFormat="1" ht="17.1" customHeight="1" spans="1:6">
      <c r="A99" s="131">
        <v>204</v>
      </c>
      <c r="B99" s="130" t="s">
        <v>236</v>
      </c>
      <c r="C99" s="285">
        <v>13991</v>
      </c>
      <c r="D99" s="131">
        <v>213</v>
      </c>
      <c r="E99" s="130" t="s">
        <v>237</v>
      </c>
      <c r="F99" s="285">
        <v>48766</v>
      </c>
    </row>
    <row r="100" s="182" customFormat="1" ht="17.1" customHeight="1" spans="1:6">
      <c r="A100" s="131">
        <v>20401</v>
      </c>
      <c r="B100" s="130" t="s">
        <v>238</v>
      </c>
      <c r="C100" s="285"/>
      <c r="D100" s="131">
        <v>21301</v>
      </c>
      <c r="E100" s="130" t="s">
        <v>239</v>
      </c>
      <c r="F100" s="285">
        <v>12827</v>
      </c>
    </row>
    <row r="101" s="182" customFormat="1" ht="17.1" customHeight="1" spans="1:6">
      <c r="A101" s="131">
        <v>2040101</v>
      </c>
      <c r="B101" s="131" t="s">
        <v>240</v>
      </c>
      <c r="C101" s="285"/>
      <c r="D101" s="131">
        <v>2130101</v>
      </c>
      <c r="E101" s="131" t="s">
        <v>83</v>
      </c>
      <c r="F101" s="285">
        <v>2642</v>
      </c>
    </row>
    <row r="102" s="182" customFormat="1" ht="17.1" customHeight="1" spans="1:6">
      <c r="A102" s="131">
        <v>20402</v>
      </c>
      <c r="B102" s="130" t="s">
        <v>241</v>
      </c>
      <c r="C102" s="285">
        <v>12406</v>
      </c>
      <c r="D102" s="131">
        <v>2130103</v>
      </c>
      <c r="E102" s="131" t="s">
        <v>101</v>
      </c>
      <c r="F102" s="285">
        <v>80</v>
      </c>
    </row>
    <row r="103" s="182" customFormat="1" ht="17.1" customHeight="1" spans="1:6">
      <c r="A103" s="131">
        <v>2040201</v>
      </c>
      <c r="B103" s="131" t="s">
        <v>83</v>
      </c>
      <c r="C103" s="285">
        <v>9687</v>
      </c>
      <c r="D103" s="131">
        <v>2130104</v>
      </c>
      <c r="E103" s="131" t="s">
        <v>106</v>
      </c>
      <c r="F103" s="285">
        <v>589</v>
      </c>
    </row>
    <row r="104" s="182" customFormat="1" ht="17.1" customHeight="1" spans="1:6">
      <c r="A104" s="131">
        <v>2040202</v>
      </c>
      <c r="B104" s="131" t="s">
        <v>149</v>
      </c>
      <c r="C104" s="285"/>
      <c r="D104" s="131">
        <v>2130105</v>
      </c>
      <c r="E104" s="131" t="s">
        <v>242</v>
      </c>
      <c r="F104" s="285">
        <v>4</v>
      </c>
    </row>
    <row r="105" s="182" customFormat="1" ht="17.1" customHeight="1" spans="1:6">
      <c r="A105" s="131">
        <v>2040219</v>
      </c>
      <c r="B105" s="131" t="s">
        <v>243</v>
      </c>
      <c r="C105" s="285">
        <v>406</v>
      </c>
      <c r="D105" s="131">
        <v>2130106</v>
      </c>
      <c r="E105" s="131" t="s">
        <v>244</v>
      </c>
      <c r="F105" s="285">
        <v>45</v>
      </c>
    </row>
    <row r="106" s="182" customFormat="1" ht="17.1" customHeight="1" spans="1:6">
      <c r="A106" s="131">
        <v>2040220</v>
      </c>
      <c r="B106" s="131" t="s">
        <v>245</v>
      </c>
      <c r="C106" s="285">
        <v>192</v>
      </c>
      <c r="D106" s="131">
        <v>2130108</v>
      </c>
      <c r="E106" s="131" t="s">
        <v>246</v>
      </c>
      <c r="F106" s="285">
        <v>151</v>
      </c>
    </row>
    <row r="107" s="182" customFormat="1" ht="17.1" customHeight="1" spans="1:6">
      <c r="A107" s="131">
        <v>2040299</v>
      </c>
      <c r="B107" s="131" t="s">
        <v>247</v>
      </c>
      <c r="C107" s="285">
        <v>2121</v>
      </c>
      <c r="D107" s="131">
        <v>2130109</v>
      </c>
      <c r="E107" s="131" t="s">
        <v>248</v>
      </c>
      <c r="F107" s="285">
        <v>80</v>
      </c>
    </row>
    <row r="108" s="182" customFormat="1" ht="17.1" customHeight="1" spans="1:6">
      <c r="A108" s="131">
        <v>20403</v>
      </c>
      <c r="B108" s="130" t="s">
        <v>249</v>
      </c>
      <c r="C108" s="285">
        <v>23</v>
      </c>
      <c r="D108" s="131">
        <v>2130110</v>
      </c>
      <c r="E108" s="131" t="s">
        <v>250</v>
      </c>
      <c r="F108" s="285">
        <v>23</v>
      </c>
    </row>
    <row r="109" s="182" customFormat="1" ht="17.1" customHeight="1" spans="1:6">
      <c r="A109" s="131">
        <v>2040399</v>
      </c>
      <c r="B109" s="131" t="s">
        <v>251</v>
      </c>
      <c r="C109" s="285">
        <v>23</v>
      </c>
      <c r="D109" s="131">
        <v>2130119</v>
      </c>
      <c r="E109" s="131" t="s">
        <v>252</v>
      </c>
      <c r="F109" s="285"/>
    </row>
    <row r="110" s="182" customFormat="1" ht="17.1" customHeight="1" spans="1:6">
      <c r="A110" s="131">
        <v>20406</v>
      </c>
      <c r="B110" s="130" t="s">
        <v>253</v>
      </c>
      <c r="C110" s="285">
        <v>997</v>
      </c>
      <c r="D110" s="131">
        <v>2130122</v>
      </c>
      <c r="E110" s="131" t="s">
        <v>254</v>
      </c>
      <c r="F110" s="285">
        <v>22</v>
      </c>
    </row>
    <row r="111" s="182" customFormat="1" ht="17.1" customHeight="1" spans="1:6">
      <c r="A111" s="131">
        <v>2040601</v>
      </c>
      <c r="B111" s="131" t="s">
        <v>83</v>
      </c>
      <c r="C111" s="285">
        <v>997</v>
      </c>
      <c r="D111" s="131">
        <v>2130124</v>
      </c>
      <c r="E111" s="131" t="s">
        <v>255</v>
      </c>
      <c r="F111" s="285">
        <v>54</v>
      </c>
    </row>
    <row r="112" s="182" customFormat="1" ht="17.1" customHeight="1" spans="1:6">
      <c r="A112" s="131">
        <v>2040605</v>
      </c>
      <c r="B112" s="131" t="s">
        <v>256</v>
      </c>
      <c r="C112" s="285"/>
      <c r="D112" s="131">
        <v>2130148</v>
      </c>
      <c r="E112" s="131" t="s">
        <v>257</v>
      </c>
      <c r="F112" s="285">
        <v>6</v>
      </c>
    </row>
    <row r="113" s="182" customFormat="1" ht="17.1" customHeight="1" spans="1:6">
      <c r="A113" s="131">
        <v>2040607</v>
      </c>
      <c r="B113" s="131" t="s">
        <v>258</v>
      </c>
      <c r="C113" s="285"/>
      <c r="D113" s="131">
        <v>2130199</v>
      </c>
      <c r="E113" s="131" t="s">
        <v>259</v>
      </c>
      <c r="F113" s="285">
        <v>9131</v>
      </c>
    </row>
    <row r="114" s="182" customFormat="1" ht="17.1" customHeight="1" spans="1:6">
      <c r="A114" s="131">
        <v>2040610</v>
      </c>
      <c r="B114" s="131" t="s">
        <v>260</v>
      </c>
      <c r="C114" s="285"/>
      <c r="D114" s="131">
        <v>21302</v>
      </c>
      <c r="E114" s="130" t="s">
        <v>261</v>
      </c>
      <c r="F114" s="285">
        <v>11031</v>
      </c>
    </row>
    <row r="115" s="182" customFormat="1" ht="17.1" customHeight="1" spans="1:6">
      <c r="A115" s="131">
        <v>2040699</v>
      </c>
      <c r="B115" s="131" t="s">
        <v>262</v>
      </c>
      <c r="C115" s="285"/>
      <c r="D115" s="131">
        <v>2130201</v>
      </c>
      <c r="E115" s="131" t="s">
        <v>83</v>
      </c>
      <c r="F115" s="285">
        <v>4113</v>
      </c>
    </row>
    <row r="116" s="182" customFormat="1" ht="17.1" customHeight="1" spans="1:6">
      <c r="A116" s="131">
        <v>20499</v>
      </c>
      <c r="B116" s="130" t="s">
        <v>263</v>
      </c>
      <c r="C116" s="285">
        <v>565</v>
      </c>
      <c r="D116" s="131">
        <v>2130203</v>
      </c>
      <c r="E116" s="131" t="s">
        <v>101</v>
      </c>
      <c r="F116" s="285">
        <v>424</v>
      </c>
    </row>
    <row r="117" s="182" customFormat="1" ht="17.1" customHeight="1" spans="1:6">
      <c r="A117" s="131">
        <v>2049901</v>
      </c>
      <c r="B117" s="131" t="s">
        <v>264</v>
      </c>
      <c r="C117" s="285">
        <v>565</v>
      </c>
      <c r="D117" s="131">
        <v>2130205</v>
      </c>
      <c r="E117" s="131" t="s">
        <v>265</v>
      </c>
      <c r="F117" s="285">
        <v>1093</v>
      </c>
    </row>
    <row r="118" s="182" customFormat="1" ht="17.1" customHeight="1" spans="1:6">
      <c r="A118" s="131">
        <v>205</v>
      </c>
      <c r="B118" s="130" t="s">
        <v>266</v>
      </c>
      <c r="C118" s="285">
        <v>72550</v>
      </c>
      <c r="D118" s="131">
        <v>2130206</v>
      </c>
      <c r="E118" s="131" t="s">
        <v>267</v>
      </c>
      <c r="F118" s="285">
        <v>120</v>
      </c>
    </row>
    <row r="119" s="182" customFormat="1" ht="17.1" customHeight="1" spans="1:6">
      <c r="A119" s="131">
        <v>20501</v>
      </c>
      <c r="B119" s="130" t="s">
        <v>268</v>
      </c>
      <c r="C119" s="285">
        <v>903</v>
      </c>
      <c r="D119" s="131">
        <v>2130207</v>
      </c>
      <c r="E119" s="131" t="s">
        <v>269</v>
      </c>
      <c r="F119" s="285">
        <v>221</v>
      </c>
    </row>
    <row r="120" s="182" customFormat="1" ht="17.1" customHeight="1" spans="1:6">
      <c r="A120" s="131">
        <v>2050101</v>
      </c>
      <c r="B120" s="131" t="s">
        <v>83</v>
      </c>
      <c r="C120" s="285">
        <v>808</v>
      </c>
      <c r="D120" s="131">
        <v>2130209</v>
      </c>
      <c r="E120" s="131" t="s">
        <v>270</v>
      </c>
      <c r="F120" s="285">
        <v>1781</v>
      </c>
    </row>
    <row r="121" s="182" customFormat="1" ht="17.1" customHeight="1" spans="1:6">
      <c r="A121" s="131">
        <v>2050199</v>
      </c>
      <c r="B121" s="131" t="s">
        <v>271</v>
      </c>
      <c r="C121" s="285">
        <v>95</v>
      </c>
      <c r="D121" s="131">
        <v>2130210</v>
      </c>
      <c r="E121" s="131" t="s">
        <v>272</v>
      </c>
      <c r="F121" s="285">
        <v>154</v>
      </c>
    </row>
    <row r="122" s="182" customFormat="1" ht="17.1" customHeight="1" spans="1:6">
      <c r="A122" s="131">
        <v>20502</v>
      </c>
      <c r="B122" s="130" t="s">
        <v>273</v>
      </c>
      <c r="C122" s="285">
        <v>62251</v>
      </c>
      <c r="D122" s="131">
        <v>2130212</v>
      </c>
      <c r="E122" s="131" t="s">
        <v>274</v>
      </c>
      <c r="F122" s="285">
        <v>250</v>
      </c>
    </row>
    <row r="123" s="182" customFormat="1" ht="17.1" customHeight="1" spans="1:6">
      <c r="A123" s="131">
        <v>2050201</v>
      </c>
      <c r="B123" s="131" t="s">
        <v>275</v>
      </c>
      <c r="C123" s="285">
        <v>4793</v>
      </c>
      <c r="D123" s="131">
        <v>2130220</v>
      </c>
      <c r="E123" s="131" t="s">
        <v>276</v>
      </c>
      <c r="F123" s="285"/>
    </row>
    <row r="124" s="182" customFormat="1" ht="17.1" customHeight="1" spans="1:6">
      <c r="A124" s="131">
        <v>2050202</v>
      </c>
      <c r="B124" s="131" t="s">
        <v>277</v>
      </c>
      <c r="C124" s="285">
        <v>25018</v>
      </c>
      <c r="D124" s="131">
        <v>2130221</v>
      </c>
      <c r="E124" s="131" t="s">
        <v>278</v>
      </c>
      <c r="F124" s="285">
        <v>220</v>
      </c>
    </row>
    <row r="125" s="182" customFormat="1" ht="17.1" customHeight="1" spans="1:6">
      <c r="A125" s="131">
        <v>2050203</v>
      </c>
      <c r="B125" s="131" t="s">
        <v>279</v>
      </c>
      <c r="C125" s="285">
        <v>22554</v>
      </c>
      <c r="D125" s="131">
        <v>2130227</v>
      </c>
      <c r="E125" s="131" t="s">
        <v>280</v>
      </c>
      <c r="F125" s="285">
        <v>32</v>
      </c>
    </row>
    <row r="126" s="182" customFormat="1" ht="17.1" customHeight="1" spans="1:6">
      <c r="A126" s="131">
        <v>2050204</v>
      </c>
      <c r="B126" s="131" t="s">
        <v>281</v>
      </c>
      <c r="C126" s="285">
        <v>7252</v>
      </c>
      <c r="D126" s="131">
        <v>2130234</v>
      </c>
      <c r="E126" s="131" t="s">
        <v>282</v>
      </c>
      <c r="F126" s="285">
        <v>337</v>
      </c>
    </row>
    <row r="127" s="182" customFormat="1" ht="17.1" customHeight="1" spans="1:6">
      <c r="A127" s="131">
        <v>2050299</v>
      </c>
      <c r="B127" s="131" t="s">
        <v>283</v>
      </c>
      <c r="C127" s="285">
        <v>2634</v>
      </c>
      <c r="D127" s="131">
        <v>2130299</v>
      </c>
      <c r="E127" s="131" t="s">
        <v>284</v>
      </c>
      <c r="F127" s="285">
        <v>2286</v>
      </c>
    </row>
    <row r="128" s="182" customFormat="1" ht="17.1" customHeight="1" spans="1:6">
      <c r="A128" s="131">
        <v>20503</v>
      </c>
      <c r="B128" s="130" t="s">
        <v>285</v>
      </c>
      <c r="C128" s="285">
        <v>4277</v>
      </c>
      <c r="D128" s="131">
        <v>21303</v>
      </c>
      <c r="E128" s="130" t="s">
        <v>286</v>
      </c>
      <c r="F128" s="285">
        <v>14044</v>
      </c>
    </row>
    <row r="129" s="182" customFormat="1" ht="17.1" customHeight="1" spans="1:6">
      <c r="A129" s="131">
        <v>2050302</v>
      </c>
      <c r="B129" s="131" t="s">
        <v>287</v>
      </c>
      <c r="C129" s="285">
        <v>3442</v>
      </c>
      <c r="D129" s="131">
        <v>2130301</v>
      </c>
      <c r="E129" s="131" t="s">
        <v>83</v>
      </c>
      <c r="F129" s="285">
        <v>694</v>
      </c>
    </row>
    <row r="130" s="182" customFormat="1" ht="17.1" customHeight="1" spans="1:6">
      <c r="A130" s="131">
        <v>2050303</v>
      </c>
      <c r="B130" s="131" t="s">
        <v>288</v>
      </c>
      <c r="C130" s="285">
        <v>835</v>
      </c>
      <c r="D130" s="131">
        <v>2130303</v>
      </c>
      <c r="E130" s="131" t="s">
        <v>101</v>
      </c>
      <c r="F130" s="285">
        <v>36</v>
      </c>
    </row>
    <row r="131" s="182" customFormat="1" ht="17.1" customHeight="1" spans="1:6">
      <c r="A131" s="131">
        <v>20505</v>
      </c>
      <c r="B131" s="130" t="s">
        <v>289</v>
      </c>
      <c r="C131" s="285">
        <v>347</v>
      </c>
      <c r="D131" s="131">
        <v>2130304</v>
      </c>
      <c r="E131" s="131" t="s">
        <v>290</v>
      </c>
      <c r="F131" s="285">
        <v>109</v>
      </c>
    </row>
    <row r="132" s="182" customFormat="1" ht="18" customHeight="1" spans="1:6">
      <c r="A132" s="131">
        <v>2050501</v>
      </c>
      <c r="B132" s="131" t="s">
        <v>291</v>
      </c>
      <c r="C132" s="285">
        <v>347</v>
      </c>
      <c r="D132" s="131">
        <v>2130305</v>
      </c>
      <c r="E132" s="131" t="s">
        <v>292</v>
      </c>
      <c r="F132" s="285">
        <v>4254</v>
      </c>
    </row>
    <row r="133" s="182" customFormat="1" ht="18" customHeight="1" spans="1:6">
      <c r="A133" s="131">
        <v>20507</v>
      </c>
      <c r="B133" s="130" t="s">
        <v>293</v>
      </c>
      <c r="C133" s="285">
        <v>390</v>
      </c>
      <c r="D133" s="131">
        <v>2130306</v>
      </c>
      <c r="E133" s="131" t="s">
        <v>294</v>
      </c>
      <c r="F133" s="285">
        <v>245</v>
      </c>
    </row>
    <row r="134" s="182" customFormat="1" ht="18" customHeight="1" spans="1:6">
      <c r="A134" s="131">
        <v>2050701</v>
      </c>
      <c r="B134" s="131" t="s">
        <v>295</v>
      </c>
      <c r="C134" s="285">
        <v>338</v>
      </c>
      <c r="D134" s="131">
        <v>2130309</v>
      </c>
      <c r="E134" s="131" t="s">
        <v>296</v>
      </c>
      <c r="F134" s="285">
        <v>86</v>
      </c>
    </row>
    <row r="135" s="182" customFormat="1" ht="18" customHeight="1" spans="1:6">
      <c r="A135" s="131">
        <v>2050799</v>
      </c>
      <c r="B135" s="131" t="s">
        <v>297</v>
      </c>
      <c r="C135" s="285">
        <v>52</v>
      </c>
      <c r="D135" s="131">
        <v>2130310</v>
      </c>
      <c r="E135" s="131" t="s">
        <v>298</v>
      </c>
      <c r="F135" s="285">
        <v>311</v>
      </c>
    </row>
    <row r="136" s="182" customFormat="1" ht="18" customHeight="1" spans="1:6">
      <c r="A136" s="131">
        <v>20508</v>
      </c>
      <c r="B136" s="130" t="s">
        <v>299</v>
      </c>
      <c r="C136" s="285">
        <v>1289</v>
      </c>
      <c r="D136" s="131">
        <v>2130313</v>
      </c>
      <c r="E136" s="131" t="s">
        <v>300</v>
      </c>
      <c r="F136" s="285"/>
    </row>
    <row r="137" s="182" customFormat="1" ht="18" customHeight="1" spans="1:6">
      <c r="A137" s="131">
        <v>2050801</v>
      </c>
      <c r="B137" s="131" t="s">
        <v>301</v>
      </c>
      <c r="C137" s="285">
        <v>821</v>
      </c>
      <c r="D137" s="131">
        <v>2130314</v>
      </c>
      <c r="E137" s="131" t="s">
        <v>302</v>
      </c>
      <c r="F137" s="285">
        <v>194</v>
      </c>
    </row>
    <row r="138" s="182" customFormat="1" ht="18" customHeight="1" spans="1:6">
      <c r="A138" s="131">
        <v>2050802</v>
      </c>
      <c r="B138" s="131" t="s">
        <v>303</v>
      </c>
      <c r="C138" s="285">
        <v>408</v>
      </c>
      <c r="D138" s="131">
        <v>2130316</v>
      </c>
      <c r="E138" s="131" t="s">
        <v>304</v>
      </c>
      <c r="F138" s="285">
        <v>3860</v>
      </c>
    </row>
    <row r="139" s="182" customFormat="1" ht="18" customHeight="1" spans="1:6">
      <c r="A139" s="131">
        <v>2050899</v>
      </c>
      <c r="B139" s="131" t="s">
        <v>305</v>
      </c>
      <c r="C139" s="285">
        <v>60</v>
      </c>
      <c r="D139" s="131">
        <v>2130321</v>
      </c>
      <c r="E139" s="131" t="s">
        <v>306</v>
      </c>
      <c r="F139" s="285">
        <v>448</v>
      </c>
    </row>
    <row r="140" s="182" customFormat="1" ht="18" customHeight="1" spans="1:6">
      <c r="A140" s="131">
        <v>20509</v>
      </c>
      <c r="B140" s="130" t="s">
        <v>307</v>
      </c>
      <c r="C140" s="285">
        <v>2624</v>
      </c>
      <c r="D140" s="131">
        <v>2130335</v>
      </c>
      <c r="E140" s="131" t="s">
        <v>308</v>
      </c>
      <c r="F140" s="285">
        <v>400</v>
      </c>
    </row>
    <row r="141" s="182" customFormat="1" ht="18" customHeight="1" spans="1:6">
      <c r="A141" s="131">
        <v>2050901</v>
      </c>
      <c r="B141" s="131" t="s">
        <v>309</v>
      </c>
      <c r="C141" s="285">
        <v>200</v>
      </c>
      <c r="D141" s="131">
        <v>2130399</v>
      </c>
      <c r="E141" s="131" t="s">
        <v>310</v>
      </c>
      <c r="F141" s="285">
        <v>3407</v>
      </c>
    </row>
    <row r="142" s="182" customFormat="1" ht="18" customHeight="1" spans="1:6">
      <c r="A142" s="131">
        <v>2050902</v>
      </c>
      <c r="B142" s="131" t="s">
        <v>311</v>
      </c>
      <c r="C142" s="285">
        <v>590</v>
      </c>
      <c r="D142" s="131">
        <v>21305</v>
      </c>
      <c r="E142" s="130" t="s">
        <v>312</v>
      </c>
      <c r="F142" s="285">
        <v>3802</v>
      </c>
    </row>
    <row r="143" s="182" customFormat="1" ht="18" customHeight="1" spans="1:6">
      <c r="A143" s="131">
        <v>2050903</v>
      </c>
      <c r="B143" s="131" t="s">
        <v>313</v>
      </c>
      <c r="C143" s="285">
        <v>230</v>
      </c>
      <c r="D143" s="131">
        <v>2130504</v>
      </c>
      <c r="E143" s="131" t="s">
        <v>314</v>
      </c>
      <c r="F143" s="285">
        <v>998</v>
      </c>
    </row>
    <row r="144" s="182" customFormat="1" ht="18" customHeight="1" spans="1:6">
      <c r="A144" s="131">
        <v>2050905</v>
      </c>
      <c r="B144" s="131" t="s">
        <v>315</v>
      </c>
      <c r="C144" s="285">
        <v>750</v>
      </c>
      <c r="D144" s="131">
        <v>2130505</v>
      </c>
      <c r="E144" s="131" t="s">
        <v>316</v>
      </c>
      <c r="F144" s="285">
        <v>571</v>
      </c>
    </row>
    <row r="145" s="182" customFormat="1" ht="18" customHeight="1" spans="1:6">
      <c r="A145" s="131">
        <v>2050999</v>
      </c>
      <c r="B145" s="131" t="s">
        <v>317</v>
      </c>
      <c r="C145" s="285">
        <v>854</v>
      </c>
      <c r="D145" s="131">
        <v>2130506</v>
      </c>
      <c r="E145" s="131" t="s">
        <v>318</v>
      </c>
      <c r="F145" s="285"/>
    </row>
    <row r="146" s="182" customFormat="1" ht="18" customHeight="1" spans="1:6">
      <c r="A146" s="131">
        <v>20599</v>
      </c>
      <c r="B146" s="130" t="s">
        <v>319</v>
      </c>
      <c r="C146" s="285">
        <v>469</v>
      </c>
      <c r="D146" s="131">
        <v>2130507</v>
      </c>
      <c r="E146" s="131" t="s">
        <v>320</v>
      </c>
      <c r="F146" s="285"/>
    </row>
    <row r="147" s="182" customFormat="1" ht="18" customHeight="1" spans="1:6">
      <c r="A147" s="131">
        <v>2059999</v>
      </c>
      <c r="B147" s="131" t="s">
        <v>321</v>
      </c>
      <c r="C147" s="285">
        <v>469</v>
      </c>
      <c r="D147" s="131">
        <v>2130599</v>
      </c>
      <c r="E147" s="131" t="s">
        <v>322</v>
      </c>
      <c r="F147" s="285">
        <v>2233</v>
      </c>
    </row>
    <row r="148" s="182" customFormat="1" ht="18" customHeight="1" spans="1:6">
      <c r="A148" s="131">
        <v>206</v>
      </c>
      <c r="B148" s="130" t="s">
        <v>323</v>
      </c>
      <c r="C148" s="285">
        <v>3313</v>
      </c>
      <c r="D148" s="131">
        <v>21306</v>
      </c>
      <c r="E148" s="130" t="s">
        <v>324</v>
      </c>
      <c r="F148" s="285">
        <v>1778</v>
      </c>
    </row>
    <row r="149" s="182" customFormat="1" ht="18" customHeight="1" spans="1:6">
      <c r="A149" s="131">
        <v>20601</v>
      </c>
      <c r="B149" s="130" t="s">
        <v>325</v>
      </c>
      <c r="C149" s="285">
        <v>161</v>
      </c>
      <c r="D149" s="131">
        <v>2130699</v>
      </c>
      <c r="E149" s="131" t="s">
        <v>326</v>
      </c>
      <c r="F149" s="285">
        <v>1778</v>
      </c>
    </row>
    <row r="150" s="182" customFormat="1" ht="18" customHeight="1" spans="1:6">
      <c r="A150" s="131">
        <v>2060101</v>
      </c>
      <c r="B150" s="131" t="s">
        <v>83</v>
      </c>
      <c r="C150" s="285">
        <v>115</v>
      </c>
      <c r="D150" s="131">
        <v>21307</v>
      </c>
      <c r="E150" s="130" t="s">
        <v>327</v>
      </c>
      <c r="F150" s="285">
        <v>3645</v>
      </c>
    </row>
    <row r="151" s="182" customFormat="1" ht="18" customHeight="1" spans="1:6">
      <c r="A151" s="131">
        <v>2060199</v>
      </c>
      <c r="B151" s="131" t="s">
        <v>328</v>
      </c>
      <c r="C151" s="285">
        <v>46</v>
      </c>
      <c r="D151" s="131">
        <v>2130701</v>
      </c>
      <c r="E151" s="131" t="s">
        <v>329</v>
      </c>
      <c r="F151" s="285">
        <v>957</v>
      </c>
    </row>
    <row r="152" s="182" customFormat="1" ht="18" customHeight="1" spans="1:6">
      <c r="A152" s="131">
        <v>20602</v>
      </c>
      <c r="B152" s="130" t="s">
        <v>330</v>
      </c>
      <c r="C152" s="285">
        <v>37</v>
      </c>
      <c r="D152" s="131">
        <v>2130705</v>
      </c>
      <c r="E152" s="131" t="s">
        <v>331</v>
      </c>
      <c r="F152" s="285">
        <v>2688</v>
      </c>
    </row>
    <row r="153" s="182" customFormat="1" ht="18" customHeight="1" spans="1:6">
      <c r="A153" s="131">
        <v>2060201</v>
      </c>
      <c r="B153" s="131" t="s">
        <v>332</v>
      </c>
      <c r="C153" s="285">
        <v>37</v>
      </c>
      <c r="D153" s="131">
        <v>21308</v>
      </c>
      <c r="E153" s="130" t="s">
        <v>333</v>
      </c>
      <c r="F153" s="285"/>
    </row>
    <row r="154" s="182" customFormat="1" ht="18" customHeight="1" spans="1:6">
      <c r="A154" s="131">
        <v>20603</v>
      </c>
      <c r="B154" s="130" t="s">
        <v>334</v>
      </c>
      <c r="C154" s="285">
        <v>135</v>
      </c>
      <c r="D154" s="131">
        <v>2130804</v>
      </c>
      <c r="E154" s="131" t="s">
        <v>335</v>
      </c>
      <c r="F154" s="285"/>
    </row>
    <row r="155" s="182" customFormat="1" ht="18" customHeight="1" spans="1:6">
      <c r="A155" s="131">
        <v>2060303</v>
      </c>
      <c r="B155" s="131" t="s">
        <v>336</v>
      </c>
      <c r="C155" s="285">
        <v>135</v>
      </c>
      <c r="D155" s="131">
        <v>2130899</v>
      </c>
      <c r="E155" s="131" t="s">
        <v>337</v>
      </c>
      <c r="F155" s="285"/>
    </row>
    <row r="156" s="182" customFormat="1" ht="17.1" customHeight="1" spans="1:6">
      <c r="A156" s="131">
        <v>20604</v>
      </c>
      <c r="B156" s="130" t="s">
        <v>338</v>
      </c>
      <c r="C156" s="285">
        <v>2721</v>
      </c>
      <c r="D156" s="131">
        <v>21399</v>
      </c>
      <c r="E156" s="130" t="s">
        <v>339</v>
      </c>
      <c r="F156" s="285">
        <v>1639</v>
      </c>
    </row>
    <row r="157" s="182" customFormat="1" ht="17.1" customHeight="1" spans="1:6">
      <c r="A157" s="131">
        <v>2060403</v>
      </c>
      <c r="B157" s="131" t="s">
        <v>340</v>
      </c>
      <c r="C157" s="285"/>
      <c r="D157" s="131">
        <v>2139999</v>
      </c>
      <c r="E157" s="131" t="s">
        <v>341</v>
      </c>
      <c r="F157" s="285">
        <v>1639</v>
      </c>
    </row>
    <row r="158" s="182" customFormat="1" ht="17.1" customHeight="1" spans="1:6">
      <c r="A158" s="131">
        <v>2060404</v>
      </c>
      <c r="B158" s="131" t="s">
        <v>342</v>
      </c>
      <c r="C158" s="285">
        <v>120</v>
      </c>
      <c r="D158" s="131">
        <v>214</v>
      </c>
      <c r="E158" s="130" t="s">
        <v>343</v>
      </c>
      <c r="F158" s="285">
        <v>12935</v>
      </c>
    </row>
    <row r="159" s="182" customFormat="1" ht="17.1" customHeight="1" spans="1:6">
      <c r="A159" s="131">
        <v>2060499</v>
      </c>
      <c r="B159" s="131" t="s">
        <v>344</v>
      </c>
      <c r="C159" s="285">
        <v>2601</v>
      </c>
      <c r="D159" s="131">
        <v>21401</v>
      </c>
      <c r="E159" s="130" t="s">
        <v>345</v>
      </c>
      <c r="F159" s="285">
        <v>10822</v>
      </c>
    </row>
    <row r="160" s="182" customFormat="1" ht="17.1" customHeight="1" spans="1:6">
      <c r="A160" s="131">
        <v>20605</v>
      </c>
      <c r="B160" s="130" t="s">
        <v>346</v>
      </c>
      <c r="C160" s="285">
        <v>152</v>
      </c>
      <c r="D160" s="131">
        <v>2140101</v>
      </c>
      <c r="E160" s="131" t="s">
        <v>83</v>
      </c>
      <c r="F160" s="285">
        <v>1028</v>
      </c>
    </row>
    <row r="161" s="182" customFormat="1" ht="17.1" customHeight="1" spans="1:6">
      <c r="A161" s="131">
        <v>2060502</v>
      </c>
      <c r="B161" s="131" t="s">
        <v>347</v>
      </c>
      <c r="C161" s="285">
        <v>152</v>
      </c>
      <c r="D161" s="131">
        <v>2140104</v>
      </c>
      <c r="E161" s="131" t="s">
        <v>348</v>
      </c>
      <c r="F161" s="285">
        <v>7097</v>
      </c>
    </row>
    <row r="162" s="182" customFormat="1" ht="17.1" customHeight="1" spans="1:6">
      <c r="A162" s="131">
        <v>20607</v>
      </c>
      <c r="B162" s="130" t="s">
        <v>349</v>
      </c>
      <c r="C162" s="285"/>
      <c r="D162" s="131">
        <v>2140106</v>
      </c>
      <c r="E162" s="131" t="s">
        <v>350</v>
      </c>
      <c r="F162" s="285">
        <v>1378</v>
      </c>
    </row>
    <row r="163" s="182" customFormat="1" ht="17.1" customHeight="1" spans="1:6">
      <c r="A163" s="131">
        <v>2060799</v>
      </c>
      <c r="B163" s="131" t="s">
        <v>351</v>
      </c>
      <c r="C163" s="285"/>
      <c r="D163" s="131">
        <v>2140110</v>
      </c>
      <c r="E163" s="131" t="s">
        <v>352</v>
      </c>
      <c r="F163" s="285">
        <v>593</v>
      </c>
    </row>
    <row r="164" s="182" customFormat="1" ht="17.1" customHeight="1" spans="1:6">
      <c r="A164" s="131">
        <v>20699</v>
      </c>
      <c r="B164" s="130" t="s">
        <v>353</v>
      </c>
      <c r="C164" s="285">
        <v>107</v>
      </c>
      <c r="D164" s="131">
        <v>2140199</v>
      </c>
      <c r="E164" s="131" t="s">
        <v>354</v>
      </c>
      <c r="F164" s="285">
        <v>726</v>
      </c>
    </row>
    <row r="165" s="182" customFormat="1" ht="17.1" customHeight="1" spans="1:6">
      <c r="A165" s="131">
        <v>2069999</v>
      </c>
      <c r="B165" s="131" t="s">
        <v>355</v>
      </c>
      <c r="C165" s="285">
        <v>107</v>
      </c>
      <c r="D165" s="131">
        <v>21402</v>
      </c>
      <c r="E165" s="130" t="s">
        <v>356</v>
      </c>
      <c r="F165" s="285">
        <v>1000</v>
      </c>
    </row>
    <row r="166" s="182" customFormat="1" ht="17.1" customHeight="1" spans="1:6">
      <c r="A166" s="131">
        <v>207</v>
      </c>
      <c r="B166" s="130" t="s">
        <v>357</v>
      </c>
      <c r="C166" s="285">
        <v>5408</v>
      </c>
      <c r="D166" s="131">
        <v>2140299</v>
      </c>
      <c r="E166" s="131" t="s">
        <v>358</v>
      </c>
      <c r="F166" s="285">
        <v>1000</v>
      </c>
    </row>
    <row r="167" s="182" customFormat="1" ht="17.1" customHeight="1" spans="1:6">
      <c r="A167" s="131">
        <v>20701</v>
      </c>
      <c r="B167" s="130" t="s">
        <v>359</v>
      </c>
      <c r="C167" s="285">
        <v>1697</v>
      </c>
      <c r="D167" s="131">
        <v>21404</v>
      </c>
      <c r="E167" s="130" t="s">
        <v>360</v>
      </c>
      <c r="F167" s="285">
        <v>551</v>
      </c>
    </row>
    <row r="168" s="182" customFormat="1" ht="17.1" customHeight="1" spans="1:6">
      <c r="A168" s="131">
        <v>2070101</v>
      </c>
      <c r="B168" s="131" t="s">
        <v>83</v>
      </c>
      <c r="C168" s="285">
        <v>892</v>
      </c>
      <c r="D168" s="131">
        <v>2140401</v>
      </c>
      <c r="E168" s="131" t="s">
        <v>361</v>
      </c>
      <c r="F168" s="285">
        <v>160</v>
      </c>
    </row>
    <row r="169" s="182" customFormat="1" ht="17.1" customHeight="1" spans="1:6">
      <c r="A169" s="131">
        <v>2070103</v>
      </c>
      <c r="B169" s="131" t="s">
        <v>101</v>
      </c>
      <c r="C169" s="285">
        <v>15</v>
      </c>
      <c r="D169" s="131">
        <v>2140402</v>
      </c>
      <c r="E169" s="131" t="s">
        <v>362</v>
      </c>
      <c r="F169" s="285">
        <v>319</v>
      </c>
    </row>
    <row r="170" s="182" customFormat="1" ht="17.1" customHeight="1" spans="1:6">
      <c r="A170" s="131">
        <v>2070104</v>
      </c>
      <c r="B170" s="131" t="s">
        <v>363</v>
      </c>
      <c r="C170" s="285">
        <v>172</v>
      </c>
      <c r="D170" s="131">
        <v>2140403</v>
      </c>
      <c r="E170" s="131" t="s">
        <v>364</v>
      </c>
      <c r="F170" s="285">
        <v>72</v>
      </c>
    </row>
    <row r="171" s="182" customFormat="1" ht="17.1" customHeight="1" spans="1:6">
      <c r="A171" s="131">
        <v>2070108</v>
      </c>
      <c r="B171" s="131" t="s">
        <v>365</v>
      </c>
      <c r="C171" s="285"/>
      <c r="D171" s="131">
        <v>21406</v>
      </c>
      <c r="E171" s="130" t="s">
        <v>366</v>
      </c>
      <c r="F171" s="285">
        <v>431</v>
      </c>
    </row>
    <row r="172" s="182" customFormat="1" ht="17.1" customHeight="1" spans="1:6">
      <c r="A172" s="131">
        <v>2070109</v>
      </c>
      <c r="B172" s="131" t="s">
        <v>367</v>
      </c>
      <c r="C172" s="285">
        <v>165</v>
      </c>
      <c r="D172" s="131">
        <v>2140601</v>
      </c>
      <c r="E172" s="131" t="s">
        <v>368</v>
      </c>
      <c r="F172" s="285">
        <v>276</v>
      </c>
    </row>
    <row r="173" s="182" customFormat="1" ht="17.1" customHeight="1" spans="1:6">
      <c r="A173" s="131">
        <v>2070111</v>
      </c>
      <c r="B173" s="131" t="s">
        <v>369</v>
      </c>
      <c r="C173" s="285">
        <v>4</v>
      </c>
      <c r="D173" s="131">
        <v>2140602</v>
      </c>
      <c r="E173" s="131" t="s">
        <v>370</v>
      </c>
      <c r="F173" s="285">
        <v>155</v>
      </c>
    </row>
    <row r="174" s="182" customFormat="1" ht="17.1" customHeight="1" spans="1:6">
      <c r="A174" s="131">
        <v>2070112</v>
      </c>
      <c r="B174" s="131" t="s">
        <v>371</v>
      </c>
      <c r="C174" s="285">
        <v>55</v>
      </c>
      <c r="D174" s="131">
        <v>21499</v>
      </c>
      <c r="E174" s="130" t="s">
        <v>372</v>
      </c>
      <c r="F174" s="285">
        <v>131</v>
      </c>
    </row>
    <row r="175" s="182" customFormat="1" ht="17.1" customHeight="1" spans="1:6">
      <c r="A175" s="131">
        <v>2070113</v>
      </c>
      <c r="B175" s="131" t="s">
        <v>373</v>
      </c>
      <c r="C175" s="285"/>
      <c r="D175" s="131">
        <v>2149999</v>
      </c>
      <c r="E175" s="131" t="s">
        <v>374</v>
      </c>
      <c r="F175" s="285">
        <v>131</v>
      </c>
    </row>
    <row r="176" s="182" customFormat="1" ht="17.1" customHeight="1" spans="1:6">
      <c r="A176" s="131">
        <v>2070114</v>
      </c>
      <c r="B176" s="131" t="s">
        <v>375</v>
      </c>
      <c r="C176" s="285"/>
      <c r="D176" s="131">
        <v>215</v>
      </c>
      <c r="E176" s="130" t="s">
        <v>376</v>
      </c>
      <c r="F176" s="285">
        <v>6879</v>
      </c>
    </row>
    <row r="177" s="182" customFormat="1" ht="17.1" customHeight="1" spans="1:6">
      <c r="A177" s="131">
        <v>2070199</v>
      </c>
      <c r="B177" s="131" t="s">
        <v>377</v>
      </c>
      <c r="C177" s="285">
        <v>394</v>
      </c>
      <c r="D177" s="131">
        <v>21501</v>
      </c>
      <c r="E177" s="130" t="s">
        <v>378</v>
      </c>
      <c r="F177" s="285">
        <v>26</v>
      </c>
    </row>
    <row r="178" s="182" customFormat="1" ht="17.1" customHeight="1" spans="1:6">
      <c r="A178" s="131">
        <v>20702</v>
      </c>
      <c r="B178" s="130" t="s">
        <v>379</v>
      </c>
      <c r="C178" s="285">
        <v>1617</v>
      </c>
      <c r="D178" s="131">
        <v>2150103</v>
      </c>
      <c r="E178" s="131" t="s">
        <v>101</v>
      </c>
      <c r="F178" s="285">
        <v>26</v>
      </c>
    </row>
    <row r="179" s="182" customFormat="1" ht="17.1" customHeight="1" spans="1:6">
      <c r="A179" s="131">
        <v>2070204</v>
      </c>
      <c r="B179" s="131" t="s">
        <v>380</v>
      </c>
      <c r="C179" s="285">
        <v>1502</v>
      </c>
      <c r="D179" s="131">
        <v>21508</v>
      </c>
      <c r="E179" s="130" t="s">
        <v>381</v>
      </c>
      <c r="F179" s="285">
        <v>4240</v>
      </c>
    </row>
    <row r="180" s="182" customFormat="1" ht="17.1" customHeight="1" spans="1:6">
      <c r="A180" s="131">
        <v>2070205</v>
      </c>
      <c r="B180" s="131" t="s">
        <v>382</v>
      </c>
      <c r="C180" s="285">
        <v>115</v>
      </c>
      <c r="D180" s="131">
        <v>2150801</v>
      </c>
      <c r="E180" s="131" t="s">
        <v>83</v>
      </c>
      <c r="F180" s="285">
        <v>389</v>
      </c>
    </row>
    <row r="181" s="182" customFormat="1" ht="17.1" customHeight="1" spans="1:6">
      <c r="A181" s="131">
        <v>20703</v>
      </c>
      <c r="B181" s="130" t="s">
        <v>383</v>
      </c>
      <c r="C181" s="285">
        <v>112</v>
      </c>
      <c r="D181" s="131">
        <v>2150805</v>
      </c>
      <c r="E181" s="131" t="s">
        <v>384</v>
      </c>
      <c r="F181" s="285"/>
    </row>
    <row r="182" s="182" customFormat="1" ht="17.1" customHeight="1" spans="1:6">
      <c r="A182" s="131">
        <v>2070301</v>
      </c>
      <c r="B182" s="131" t="s">
        <v>83</v>
      </c>
      <c r="C182" s="285">
        <v>102</v>
      </c>
      <c r="D182" s="131">
        <v>2150899</v>
      </c>
      <c r="E182" s="131" t="s">
        <v>385</v>
      </c>
      <c r="F182" s="285">
        <v>3851</v>
      </c>
    </row>
    <row r="183" s="182" customFormat="1" ht="17.1" customHeight="1" spans="1:6">
      <c r="A183" s="131">
        <v>2070307</v>
      </c>
      <c r="B183" s="131" t="s">
        <v>386</v>
      </c>
      <c r="C183" s="285"/>
      <c r="D183" s="131">
        <v>21599</v>
      </c>
      <c r="E183" s="130" t="s">
        <v>387</v>
      </c>
      <c r="F183" s="285">
        <v>2613</v>
      </c>
    </row>
    <row r="184" s="182" customFormat="1" ht="17.1" customHeight="1" spans="1:6">
      <c r="A184" s="131">
        <v>2070399</v>
      </c>
      <c r="B184" s="131" t="s">
        <v>388</v>
      </c>
      <c r="C184" s="285">
        <v>10</v>
      </c>
      <c r="D184" s="131">
        <v>2159999</v>
      </c>
      <c r="E184" s="131" t="s">
        <v>389</v>
      </c>
      <c r="F184" s="285">
        <v>2613</v>
      </c>
    </row>
    <row r="185" s="182" customFormat="1" ht="17.1" customHeight="1" spans="1:6">
      <c r="A185" s="131">
        <v>20706</v>
      </c>
      <c r="B185" s="191" t="s">
        <v>390</v>
      </c>
      <c r="C185" s="285">
        <v>218</v>
      </c>
      <c r="D185" s="131">
        <v>216</v>
      </c>
      <c r="E185" s="130" t="s">
        <v>391</v>
      </c>
      <c r="F185" s="285">
        <v>1922</v>
      </c>
    </row>
    <row r="186" s="182" customFormat="1" ht="17.1" customHeight="1" spans="1:6">
      <c r="A186" s="131">
        <v>2070601</v>
      </c>
      <c r="B186" s="133" t="s">
        <v>83</v>
      </c>
      <c r="C186" s="285"/>
      <c r="D186" s="131">
        <v>21602</v>
      </c>
      <c r="E186" s="130" t="s">
        <v>392</v>
      </c>
      <c r="F186" s="285">
        <v>632</v>
      </c>
    </row>
    <row r="187" s="182" customFormat="1" ht="17.1" customHeight="1" spans="1:6">
      <c r="A187" s="131">
        <v>2070607</v>
      </c>
      <c r="B187" s="133" t="s">
        <v>393</v>
      </c>
      <c r="C187" s="285">
        <v>218</v>
      </c>
      <c r="D187" s="131">
        <v>2160201</v>
      </c>
      <c r="E187" s="131" t="s">
        <v>83</v>
      </c>
      <c r="F187" s="285">
        <v>258</v>
      </c>
    </row>
    <row r="188" s="182" customFormat="1" ht="17.1" customHeight="1" spans="1:6">
      <c r="A188" s="131">
        <v>20708</v>
      </c>
      <c r="B188" s="191" t="s">
        <v>394</v>
      </c>
      <c r="C188" s="285">
        <v>1242</v>
      </c>
      <c r="D188" s="131">
        <v>2160217</v>
      </c>
      <c r="E188" s="131" t="s">
        <v>395</v>
      </c>
      <c r="F188" s="285">
        <v>2</v>
      </c>
    </row>
    <row r="189" s="182" customFormat="1" ht="17.1" customHeight="1" spans="1:6">
      <c r="A189" s="131">
        <v>2070801</v>
      </c>
      <c r="B189" s="133" t="s">
        <v>83</v>
      </c>
      <c r="C189" s="285">
        <v>96</v>
      </c>
      <c r="D189" s="131">
        <v>2160219</v>
      </c>
      <c r="E189" s="131" t="s">
        <v>396</v>
      </c>
      <c r="F189" s="285">
        <v>20</v>
      </c>
    </row>
    <row r="190" s="182" customFormat="1" ht="17.1" customHeight="1" spans="1:6">
      <c r="A190" s="131">
        <v>2070804</v>
      </c>
      <c r="B190" s="133" t="s">
        <v>397</v>
      </c>
      <c r="C190" s="285"/>
      <c r="D190" s="131">
        <v>2160250</v>
      </c>
      <c r="E190" s="131" t="s">
        <v>106</v>
      </c>
      <c r="F190" s="285">
        <v>349</v>
      </c>
    </row>
    <row r="191" s="182" customFormat="1" ht="17.1" customHeight="1" spans="1:6">
      <c r="A191" s="131">
        <v>2070805</v>
      </c>
      <c r="B191" s="133" t="s">
        <v>398</v>
      </c>
      <c r="C191" s="285"/>
      <c r="D191" s="131">
        <v>2160299</v>
      </c>
      <c r="E191" s="131" t="s">
        <v>399</v>
      </c>
      <c r="F191" s="285">
        <v>3</v>
      </c>
    </row>
    <row r="192" s="182" customFormat="1" ht="17.1" customHeight="1" spans="1:6">
      <c r="A192" s="131">
        <v>2070899</v>
      </c>
      <c r="B192" s="133" t="s">
        <v>400</v>
      </c>
      <c r="C192" s="285">
        <v>1146</v>
      </c>
      <c r="D192" s="131">
        <v>21606</v>
      </c>
      <c r="E192" s="130" t="s">
        <v>401</v>
      </c>
      <c r="F192" s="285">
        <v>969</v>
      </c>
    </row>
    <row r="193" s="182" customFormat="1" ht="17.1" customHeight="1" spans="1:6">
      <c r="A193" s="131">
        <v>20799</v>
      </c>
      <c r="B193" s="130" t="s">
        <v>402</v>
      </c>
      <c r="C193" s="285">
        <v>522</v>
      </c>
      <c r="D193" s="131">
        <v>2160699</v>
      </c>
      <c r="E193" s="131" t="s">
        <v>403</v>
      </c>
      <c r="F193" s="285">
        <v>969</v>
      </c>
    </row>
    <row r="194" s="182" customFormat="1" ht="17.1" customHeight="1" spans="1:6">
      <c r="A194" s="131">
        <v>2079902</v>
      </c>
      <c r="B194" s="131" t="s">
        <v>404</v>
      </c>
      <c r="C194" s="285">
        <v>77</v>
      </c>
      <c r="D194" s="131">
        <v>21699</v>
      </c>
      <c r="E194" s="130" t="s">
        <v>405</v>
      </c>
      <c r="F194" s="285">
        <v>321</v>
      </c>
    </row>
    <row r="195" s="182" customFormat="1" ht="17.1" customHeight="1" spans="1:6">
      <c r="A195" s="131">
        <v>2079999</v>
      </c>
      <c r="B195" s="131" t="s">
        <v>406</v>
      </c>
      <c r="C195" s="285">
        <v>445</v>
      </c>
      <c r="D195" s="131">
        <v>2169901</v>
      </c>
      <c r="E195" s="131" t="s">
        <v>407</v>
      </c>
      <c r="F195" s="285">
        <v>321</v>
      </c>
    </row>
    <row r="196" s="182" customFormat="1" ht="17.1" customHeight="1" spans="1:6">
      <c r="A196" s="131">
        <v>208</v>
      </c>
      <c r="B196" s="130" t="s">
        <v>408</v>
      </c>
      <c r="C196" s="285">
        <v>39716</v>
      </c>
      <c r="D196" s="131">
        <v>220</v>
      </c>
      <c r="E196" s="130" t="s">
        <v>409</v>
      </c>
      <c r="F196" s="285">
        <v>6587</v>
      </c>
    </row>
    <row r="197" s="182" customFormat="1" ht="17.1" customHeight="1" spans="1:6">
      <c r="A197" s="131">
        <v>20801</v>
      </c>
      <c r="B197" s="130" t="s">
        <v>410</v>
      </c>
      <c r="C197" s="285">
        <v>1748</v>
      </c>
      <c r="D197" s="131">
        <v>22001</v>
      </c>
      <c r="E197" s="130" t="s">
        <v>411</v>
      </c>
      <c r="F197" s="285">
        <v>6473</v>
      </c>
    </row>
    <row r="198" s="182" customFormat="1" ht="17.1" customHeight="1" spans="1:6">
      <c r="A198" s="131">
        <v>2080101</v>
      </c>
      <c r="B198" s="131" t="s">
        <v>83</v>
      </c>
      <c r="C198" s="285">
        <v>1015</v>
      </c>
      <c r="D198" s="131">
        <v>2200101</v>
      </c>
      <c r="E198" s="131" t="s">
        <v>83</v>
      </c>
      <c r="F198" s="285">
        <v>925</v>
      </c>
    </row>
    <row r="199" s="182" customFormat="1" ht="17.1" customHeight="1" spans="1:6">
      <c r="A199" s="131">
        <v>2080103</v>
      </c>
      <c r="B199" s="131" t="s">
        <v>101</v>
      </c>
      <c r="C199" s="285">
        <v>13</v>
      </c>
      <c r="D199" s="131">
        <v>2200104</v>
      </c>
      <c r="E199" s="131" t="s">
        <v>412</v>
      </c>
      <c r="F199" s="285">
        <v>108</v>
      </c>
    </row>
    <row r="200" s="182" customFormat="1" ht="17.1" customHeight="1" spans="1:6">
      <c r="A200" s="131">
        <v>2080106</v>
      </c>
      <c r="B200" s="131" t="s">
        <v>413</v>
      </c>
      <c r="C200" s="285">
        <v>324</v>
      </c>
      <c r="D200" s="131">
        <v>2200106</v>
      </c>
      <c r="E200" s="131" t="s">
        <v>414</v>
      </c>
      <c r="F200" s="285">
        <v>253</v>
      </c>
    </row>
    <row r="201" s="182" customFormat="1" ht="17.1" customHeight="1" spans="1:6">
      <c r="A201" s="131">
        <v>2080107</v>
      </c>
      <c r="B201" s="131" t="s">
        <v>415</v>
      </c>
      <c r="C201" s="285">
        <v>69</v>
      </c>
      <c r="D201" s="131">
        <v>2200110</v>
      </c>
      <c r="E201" s="131" t="s">
        <v>416</v>
      </c>
      <c r="F201" s="285"/>
    </row>
    <row r="202" s="182" customFormat="1" ht="17.1" customHeight="1" spans="1:6">
      <c r="A202" s="131">
        <v>2080108</v>
      </c>
      <c r="B202" s="131" t="s">
        <v>243</v>
      </c>
      <c r="C202" s="285"/>
      <c r="D202" s="131">
        <v>2200114</v>
      </c>
      <c r="E202" s="131" t="s">
        <v>417</v>
      </c>
      <c r="F202" s="285">
        <v>183</v>
      </c>
    </row>
    <row r="203" s="182" customFormat="1" ht="17.1" customHeight="1" spans="1:6">
      <c r="A203" s="131">
        <v>2080109</v>
      </c>
      <c r="B203" s="131" t="s">
        <v>418</v>
      </c>
      <c r="C203" s="285">
        <v>321</v>
      </c>
      <c r="D203" s="131">
        <v>2200150</v>
      </c>
      <c r="E203" s="131" t="s">
        <v>106</v>
      </c>
      <c r="F203" s="285">
        <v>565</v>
      </c>
    </row>
    <row r="204" s="182" customFormat="1" ht="17.1" customHeight="1" spans="1:6">
      <c r="A204" s="131">
        <v>2080199</v>
      </c>
      <c r="B204" s="131" t="s">
        <v>419</v>
      </c>
      <c r="C204" s="285">
        <v>6</v>
      </c>
      <c r="D204" s="131">
        <v>2200199</v>
      </c>
      <c r="E204" s="131" t="s">
        <v>420</v>
      </c>
      <c r="F204" s="285">
        <v>4439</v>
      </c>
    </row>
    <row r="205" s="182" customFormat="1" ht="17.1" customHeight="1" spans="1:6">
      <c r="A205" s="131">
        <v>20802</v>
      </c>
      <c r="B205" s="130" t="s">
        <v>421</v>
      </c>
      <c r="C205" s="285">
        <v>1560</v>
      </c>
      <c r="D205" s="131">
        <v>22002</v>
      </c>
      <c r="E205" s="130" t="s">
        <v>422</v>
      </c>
      <c r="F205" s="285"/>
    </row>
    <row r="206" s="182" customFormat="1" ht="17.1" customHeight="1" spans="1:6">
      <c r="A206" s="131">
        <v>2080201</v>
      </c>
      <c r="B206" s="131" t="s">
        <v>83</v>
      </c>
      <c r="C206" s="285">
        <v>812</v>
      </c>
      <c r="D206" s="131">
        <v>2200299</v>
      </c>
      <c r="E206" s="131" t="s">
        <v>423</v>
      </c>
      <c r="F206" s="285"/>
    </row>
    <row r="207" s="182" customFormat="1" ht="17.1" customHeight="1" spans="1:6">
      <c r="A207" s="131">
        <v>2080208</v>
      </c>
      <c r="B207" s="131" t="s">
        <v>424</v>
      </c>
      <c r="C207" s="285">
        <v>596</v>
      </c>
      <c r="D207" s="131">
        <v>22005</v>
      </c>
      <c r="E207" s="130" t="s">
        <v>425</v>
      </c>
      <c r="F207" s="285">
        <v>114</v>
      </c>
    </row>
    <row r="208" s="182" customFormat="1" ht="17.1" customHeight="1" spans="1:6">
      <c r="A208" s="131">
        <v>2080299</v>
      </c>
      <c r="B208" s="131" t="s">
        <v>426</v>
      </c>
      <c r="C208" s="285">
        <v>152</v>
      </c>
      <c r="D208" s="131">
        <v>2200503</v>
      </c>
      <c r="E208" s="131" t="s">
        <v>101</v>
      </c>
      <c r="F208" s="285">
        <v>114</v>
      </c>
    </row>
    <row r="209" s="182" customFormat="1" ht="17.1" customHeight="1" spans="1:6">
      <c r="A209" s="131">
        <v>20805</v>
      </c>
      <c r="B209" s="130" t="s">
        <v>427</v>
      </c>
      <c r="C209" s="285">
        <v>4493</v>
      </c>
      <c r="D209" s="131">
        <v>221</v>
      </c>
      <c r="E209" s="130" t="s">
        <v>428</v>
      </c>
      <c r="F209" s="285">
        <v>7227</v>
      </c>
    </row>
    <row r="210" s="182" customFormat="1" ht="17.1" customHeight="1" spans="1:6">
      <c r="A210" s="131">
        <v>2080501</v>
      </c>
      <c r="B210" s="131" t="s">
        <v>429</v>
      </c>
      <c r="C210" s="285">
        <v>765</v>
      </c>
      <c r="D210" s="131">
        <v>22101</v>
      </c>
      <c r="E210" s="130" t="s">
        <v>430</v>
      </c>
      <c r="F210" s="285">
        <v>4908</v>
      </c>
    </row>
    <row r="211" s="182" customFormat="1" ht="17.1" customHeight="1" spans="1:6">
      <c r="A211" s="131">
        <v>2080502</v>
      </c>
      <c r="B211" s="131" t="s">
        <v>431</v>
      </c>
      <c r="C211" s="285">
        <v>540</v>
      </c>
      <c r="D211" s="131">
        <v>2210103</v>
      </c>
      <c r="E211" s="131" t="s">
        <v>432</v>
      </c>
      <c r="F211" s="285">
        <v>2640</v>
      </c>
    </row>
    <row r="212" s="182" customFormat="1" ht="17.1" customHeight="1" spans="1:6">
      <c r="A212" s="131">
        <v>2080504</v>
      </c>
      <c r="B212" s="131" t="s">
        <v>433</v>
      </c>
      <c r="C212" s="285">
        <v>1</v>
      </c>
      <c r="D212" s="131">
        <v>2210107</v>
      </c>
      <c r="E212" s="131" t="s">
        <v>434</v>
      </c>
      <c r="F212" s="285">
        <v>76</v>
      </c>
    </row>
    <row r="213" s="182" customFormat="1" ht="17.1" customHeight="1" spans="1:6">
      <c r="A213" s="131">
        <v>2080505</v>
      </c>
      <c r="B213" s="131" t="s">
        <v>435</v>
      </c>
      <c r="C213" s="285">
        <v>3064</v>
      </c>
      <c r="D213" s="131">
        <v>2210199</v>
      </c>
      <c r="E213" s="131" t="s">
        <v>436</v>
      </c>
      <c r="F213" s="285">
        <v>2192</v>
      </c>
    </row>
    <row r="214" s="182" customFormat="1" ht="17.1" customHeight="1" spans="1:6">
      <c r="A214" s="131">
        <v>2080506</v>
      </c>
      <c r="B214" s="131" t="s">
        <v>437</v>
      </c>
      <c r="C214" s="285">
        <v>110</v>
      </c>
      <c r="D214" s="131">
        <v>22102</v>
      </c>
      <c r="E214" s="130" t="s">
        <v>438</v>
      </c>
      <c r="F214" s="285">
        <v>2319</v>
      </c>
    </row>
    <row r="215" s="182" customFormat="1" ht="17.1" customHeight="1" spans="1:6">
      <c r="A215" s="131">
        <v>2080599</v>
      </c>
      <c r="B215" s="131" t="s">
        <v>439</v>
      </c>
      <c r="C215" s="285">
        <v>13</v>
      </c>
      <c r="D215" s="131">
        <v>2210201</v>
      </c>
      <c r="E215" s="131" t="s">
        <v>440</v>
      </c>
      <c r="F215" s="285">
        <v>2319</v>
      </c>
    </row>
    <row r="216" s="182" customFormat="1" ht="17.1" customHeight="1" spans="1:6">
      <c r="A216" s="131">
        <v>20807</v>
      </c>
      <c r="B216" s="130" t="s">
        <v>441</v>
      </c>
      <c r="C216" s="285">
        <v>1350</v>
      </c>
      <c r="D216" s="131">
        <v>22103</v>
      </c>
      <c r="E216" s="130" t="s">
        <v>442</v>
      </c>
      <c r="F216" s="285"/>
    </row>
    <row r="217" s="182" customFormat="1" ht="17.1" customHeight="1" spans="1:6">
      <c r="A217" s="131">
        <v>2080704</v>
      </c>
      <c r="B217" s="131" t="s">
        <v>443</v>
      </c>
      <c r="C217" s="285"/>
      <c r="D217" s="131">
        <v>2210399</v>
      </c>
      <c r="E217" s="131" t="s">
        <v>444</v>
      </c>
      <c r="F217" s="285"/>
    </row>
    <row r="218" s="182" customFormat="1" ht="17.1" customHeight="1" spans="1:6">
      <c r="A218" s="131">
        <v>2080705</v>
      </c>
      <c r="B218" s="131" t="s">
        <v>445</v>
      </c>
      <c r="C218" s="285"/>
      <c r="D218" s="131">
        <v>222</v>
      </c>
      <c r="E218" s="130" t="s">
        <v>446</v>
      </c>
      <c r="F218" s="285">
        <v>493</v>
      </c>
    </row>
    <row r="219" s="182" customFormat="1" ht="17.1" customHeight="1" spans="1:6">
      <c r="A219" s="131">
        <v>2080799</v>
      </c>
      <c r="B219" s="131" t="s">
        <v>447</v>
      </c>
      <c r="C219" s="285">
        <v>1350</v>
      </c>
      <c r="D219" s="131">
        <v>22201</v>
      </c>
      <c r="E219" s="130" t="s">
        <v>448</v>
      </c>
      <c r="F219" s="285">
        <v>493</v>
      </c>
    </row>
    <row r="220" s="182" customFormat="1" ht="17.1" customHeight="1" spans="1:6">
      <c r="A220" s="131">
        <v>20808</v>
      </c>
      <c r="B220" s="130" t="s">
        <v>449</v>
      </c>
      <c r="C220" s="285">
        <v>1667</v>
      </c>
      <c r="D220" s="131">
        <v>2220101</v>
      </c>
      <c r="E220" s="131" t="s">
        <v>83</v>
      </c>
      <c r="F220" s="285"/>
    </row>
    <row r="221" s="182" customFormat="1" ht="17.1" customHeight="1" spans="1:6">
      <c r="A221" s="131">
        <v>2080801</v>
      </c>
      <c r="B221" s="131" t="s">
        <v>450</v>
      </c>
      <c r="C221" s="285">
        <v>735</v>
      </c>
      <c r="D221" s="131">
        <v>2220115</v>
      </c>
      <c r="E221" s="131" t="s">
        <v>451</v>
      </c>
      <c r="F221" s="285">
        <v>323</v>
      </c>
    </row>
    <row r="222" s="182" customFormat="1" ht="17.1" customHeight="1" spans="1:6">
      <c r="A222" s="131">
        <v>2080803</v>
      </c>
      <c r="B222" s="131" t="s">
        <v>452</v>
      </c>
      <c r="C222" s="285"/>
      <c r="D222" s="131">
        <v>2220199</v>
      </c>
      <c r="E222" s="131" t="s">
        <v>453</v>
      </c>
      <c r="F222" s="285">
        <v>170</v>
      </c>
    </row>
    <row r="223" s="182" customFormat="1" ht="17.1" customHeight="1" spans="1:6">
      <c r="A223" s="131">
        <v>2080805</v>
      </c>
      <c r="B223" s="131" t="s">
        <v>454</v>
      </c>
      <c r="C223" s="285"/>
      <c r="D223" s="131">
        <v>224</v>
      </c>
      <c r="E223" s="130" t="s">
        <v>455</v>
      </c>
      <c r="F223" s="285">
        <v>2191</v>
      </c>
    </row>
    <row r="224" s="182" customFormat="1" ht="17.1" customHeight="1" spans="1:6">
      <c r="A224" s="131">
        <v>2080899</v>
      </c>
      <c r="B224" s="131" t="s">
        <v>456</v>
      </c>
      <c r="C224" s="285">
        <v>932</v>
      </c>
      <c r="D224" s="131">
        <v>22401</v>
      </c>
      <c r="E224" s="130" t="s">
        <v>457</v>
      </c>
      <c r="F224" s="285">
        <v>831</v>
      </c>
    </row>
    <row r="225" s="182" customFormat="1" ht="17.1" customHeight="1" spans="1:6">
      <c r="A225" s="131">
        <v>20809</v>
      </c>
      <c r="B225" s="130" t="s">
        <v>458</v>
      </c>
      <c r="C225" s="285">
        <v>481</v>
      </c>
      <c r="D225" s="131">
        <v>2240101</v>
      </c>
      <c r="E225" s="131" t="s">
        <v>83</v>
      </c>
      <c r="F225" s="285">
        <v>339</v>
      </c>
    </row>
    <row r="226" s="182" customFormat="1" ht="17.1" customHeight="1" spans="1:6">
      <c r="A226" s="131">
        <v>2080901</v>
      </c>
      <c r="B226" s="131" t="s">
        <v>459</v>
      </c>
      <c r="C226" s="285">
        <v>117</v>
      </c>
      <c r="D226" s="131">
        <v>2240106</v>
      </c>
      <c r="E226" s="131" t="s">
        <v>460</v>
      </c>
      <c r="F226" s="285">
        <v>90</v>
      </c>
    </row>
    <row r="227" s="182" customFormat="1" ht="17.1" customHeight="1" spans="1:6">
      <c r="A227" s="131">
        <v>2080902</v>
      </c>
      <c r="B227" s="131" t="s">
        <v>461</v>
      </c>
      <c r="C227" s="285">
        <v>240</v>
      </c>
      <c r="D227" s="131">
        <v>2240199</v>
      </c>
      <c r="E227" s="131" t="s">
        <v>462</v>
      </c>
      <c r="F227" s="285">
        <v>402</v>
      </c>
    </row>
    <row r="228" s="182" customFormat="1" ht="17.1" customHeight="1" spans="1:6">
      <c r="A228" s="131">
        <v>2080903</v>
      </c>
      <c r="B228" s="131" t="s">
        <v>463</v>
      </c>
      <c r="C228" s="285">
        <v>30</v>
      </c>
      <c r="D228" s="131">
        <v>22402</v>
      </c>
      <c r="E228" s="130" t="s">
        <v>464</v>
      </c>
      <c r="F228" s="285">
        <v>628</v>
      </c>
    </row>
    <row r="229" s="182" customFormat="1" ht="17.1" customHeight="1" spans="1:6">
      <c r="A229" s="131">
        <v>2080905</v>
      </c>
      <c r="B229" s="131" t="s">
        <v>465</v>
      </c>
      <c r="C229" s="285">
        <v>4</v>
      </c>
      <c r="D229" s="131">
        <v>2240201</v>
      </c>
      <c r="E229" s="131" t="s">
        <v>83</v>
      </c>
      <c r="F229" s="285">
        <v>573</v>
      </c>
    </row>
    <row r="230" s="182" customFormat="1" ht="17.1" customHeight="1" spans="1:6">
      <c r="A230" s="131">
        <v>2080999</v>
      </c>
      <c r="B230" s="131" t="s">
        <v>466</v>
      </c>
      <c r="C230" s="285">
        <v>90</v>
      </c>
      <c r="D230" s="131">
        <v>2240204</v>
      </c>
      <c r="E230" s="131" t="s">
        <v>467</v>
      </c>
      <c r="F230" s="285">
        <v>55</v>
      </c>
    </row>
    <row r="231" s="182" customFormat="1" ht="17.1" customHeight="1" spans="1:6">
      <c r="A231" s="131">
        <v>20810</v>
      </c>
      <c r="B231" s="130" t="s">
        <v>468</v>
      </c>
      <c r="C231" s="285">
        <v>1237</v>
      </c>
      <c r="D231" s="131">
        <v>2240299</v>
      </c>
      <c r="E231" s="131" t="s">
        <v>469</v>
      </c>
      <c r="F231" s="285"/>
    </row>
    <row r="232" s="182" customFormat="1" ht="17.1" customHeight="1" spans="1:6">
      <c r="A232" s="131">
        <v>2081001</v>
      </c>
      <c r="B232" s="131" t="s">
        <v>470</v>
      </c>
      <c r="C232" s="285">
        <v>24</v>
      </c>
      <c r="D232" s="131">
        <v>22406</v>
      </c>
      <c r="E232" s="130" t="s">
        <v>471</v>
      </c>
      <c r="F232" s="285">
        <v>364</v>
      </c>
    </row>
    <row r="233" s="182" customFormat="1" ht="17.1" customHeight="1" spans="1:6">
      <c r="A233" s="131">
        <v>2081002</v>
      </c>
      <c r="B233" s="131" t="s">
        <v>472</v>
      </c>
      <c r="C233" s="285">
        <v>222</v>
      </c>
      <c r="D233" s="131">
        <v>2240601</v>
      </c>
      <c r="E233" s="131" t="s">
        <v>473</v>
      </c>
      <c r="F233" s="285">
        <v>364</v>
      </c>
    </row>
    <row r="234" s="182" customFormat="1" ht="17.1" customHeight="1" spans="1:6">
      <c r="A234" s="131">
        <v>2081004</v>
      </c>
      <c r="B234" s="131" t="s">
        <v>474</v>
      </c>
      <c r="C234" s="285">
        <v>829</v>
      </c>
      <c r="D234" s="131">
        <v>22407</v>
      </c>
      <c r="E234" s="130" t="s">
        <v>475</v>
      </c>
      <c r="F234" s="285">
        <v>304</v>
      </c>
    </row>
    <row r="235" s="182" customFormat="1" ht="17.1" customHeight="1" spans="1:6">
      <c r="A235" s="131">
        <v>2081005</v>
      </c>
      <c r="B235" s="131" t="s">
        <v>476</v>
      </c>
      <c r="C235" s="285">
        <v>162</v>
      </c>
      <c r="D235" s="131">
        <v>2240701</v>
      </c>
      <c r="E235" s="131" t="s">
        <v>477</v>
      </c>
      <c r="F235" s="285"/>
    </row>
    <row r="236" s="182" customFormat="1" ht="17.1" customHeight="1" spans="1:6">
      <c r="A236" s="131">
        <v>20811</v>
      </c>
      <c r="B236" s="130" t="s">
        <v>478</v>
      </c>
      <c r="C236" s="285">
        <v>1091</v>
      </c>
      <c r="D236" s="131">
        <v>2240702</v>
      </c>
      <c r="E236" s="131" t="s">
        <v>479</v>
      </c>
      <c r="F236" s="285"/>
    </row>
    <row r="237" s="182" customFormat="1" ht="17.1" customHeight="1" spans="1:6">
      <c r="A237" s="131">
        <v>2081101</v>
      </c>
      <c r="B237" s="131" t="s">
        <v>83</v>
      </c>
      <c r="C237" s="285">
        <v>125</v>
      </c>
      <c r="D237" s="131">
        <v>2240703</v>
      </c>
      <c r="E237" s="131" t="s">
        <v>480</v>
      </c>
      <c r="F237" s="285"/>
    </row>
    <row r="238" s="182" customFormat="1" ht="17.1" customHeight="1" spans="1:6">
      <c r="A238" s="131">
        <v>2081104</v>
      </c>
      <c r="B238" s="131" t="s">
        <v>481</v>
      </c>
      <c r="C238" s="285">
        <v>91</v>
      </c>
      <c r="D238" s="131">
        <v>2240704</v>
      </c>
      <c r="E238" s="131" t="s">
        <v>482</v>
      </c>
      <c r="F238" s="285">
        <v>168</v>
      </c>
    </row>
    <row r="239" s="182" customFormat="1" ht="17.1" customHeight="1" spans="1:6">
      <c r="A239" s="131">
        <v>2081105</v>
      </c>
      <c r="B239" s="131" t="s">
        <v>483</v>
      </c>
      <c r="C239" s="285">
        <v>205</v>
      </c>
      <c r="D239" s="131">
        <v>2240799</v>
      </c>
      <c r="E239" s="131" t="s">
        <v>484</v>
      </c>
      <c r="F239" s="285">
        <v>136</v>
      </c>
    </row>
    <row r="240" s="182" customFormat="1" ht="17.1" customHeight="1" spans="1:6">
      <c r="A240" s="131">
        <v>2081107</v>
      </c>
      <c r="B240" s="131" t="s">
        <v>485</v>
      </c>
      <c r="C240" s="285">
        <v>554</v>
      </c>
      <c r="D240" s="131">
        <v>22499</v>
      </c>
      <c r="E240" s="130" t="s">
        <v>486</v>
      </c>
      <c r="F240" s="285">
        <v>64</v>
      </c>
    </row>
    <row r="241" s="182" customFormat="1" ht="17.1" customHeight="1" spans="1:6">
      <c r="A241" s="131">
        <v>2081199</v>
      </c>
      <c r="B241" s="131" t="s">
        <v>487</v>
      </c>
      <c r="C241" s="285">
        <v>116</v>
      </c>
      <c r="D241" s="131">
        <v>229</v>
      </c>
      <c r="E241" s="130" t="s">
        <v>488</v>
      </c>
      <c r="F241" s="285">
        <v>941</v>
      </c>
    </row>
    <row r="242" s="182" customFormat="1" ht="17.1" customHeight="1" spans="1:6">
      <c r="A242" s="131">
        <v>20819</v>
      </c>
      <c r="B242" s="130" t="s">
        <v>489</v>
      </c>
      <c r="C242" s="285">
        <v>1748</v>
      </c>
      <c r="D242" s="131">
        <v>22999</v>
      </c>
      <c r="E242" s="130" t="s">
        <v>490</v>
      </c>
      <c r="F242" s="285">
        <v>941</v>
      </c>
    </row>
    <row r="243" s="182" customFormat="1" ht="17.1" customHeight="1" spans="1:6">
      <c r="A243" s="131">
        <v>2081901</v>
      </c>
      <c r="B243" s="131" t="s">
        <v>491</v>
      </c>
      <c r="C243" s="285">
        <v>286</v>
      </c>
      <c r="D243" s="131">
        <v>2299901</v>
      </c>
      <c r="E243" s="131" t="s">
        <v>492</v>
      </c>
      <c r="F243" s="285">
        <v>941</v>
      </c>
    </row>
    <row r="244" s="182" customFormat="1" ht="17.1" customHeight="1" spans="1:6">
      <c r="A244" s="131">
        <v>2081902</v>
      </c>
      <c r="B244" s="131" t="s">
        <v>493</v>
      </c>
      <c r="C244" s="285">
        <v>1462</v>
      </c>
      <c r="D244" s="131">
        <v>232</v>
      </c>
      <c r="E244" s="130" t="s">
        <v>494</v>
      </c>
      <c r="F244" s="285">
        <v>15800</v>
      </c>
    </row>
    <row r="245" s="182" customFormat="1" ht="17.1" customHeight="1" spans="1:6">
      <c r="A245" s="131">
        <v>20820</v>
      </c>
      <c r="B245" s="130" t="s">
        <v>495</v>
      </c>
      <c r="C245" s="285">
        <v>426</v>
      </c>
      <c r="D245" s="131">
        <v>23203</v>
      </c>
      <c r="E245" s="130" t="s">
        <v>496</v>
      </c>
      <c r="F245" s="285">
        <v>15800</v>
      </c>
    </row>
    <row r="246" s="182" customFormat="1" ht="17.1" customHeight="1" spans="1:6">
      <c r="A246" s="131">
        <v>2082001</v>
      </c>
      <c r="B246" s="131" t="s">
        <v>497</v>
      </c>
      <c r="C246" s="285">
        <v>143</v>
      </c>
      <c r="D246" s="131">
        <v>2320301</v>
      </c>
      <c r="E246" s="131" t="s">
        <v>498</v>
      </c>
      <c r="F246" s="285">
        <v>15800</v>
      </c>
    </row>
    <row r="247" s="182" customFormat="1" ht="17.1" customHeight="1" spans="1:6">
      <c r="A247" s="131">
        <v>2082002</v>
      </c>
      <c r="B247" s="131" t="s">
        <v>499</v>
      </c>
      <c r="C247" s="285">
        <v>283</v>
      </c>
      <c r="D247" s="131">
        <v>233</v>
      </c>
      <c r="E247" s="130" t="s">
        <v>500</v>
      </c>
      <c r="F247" s="285">
        <v>44</v>
      </c>
    </row>
    <row r="248" s="182" customFormat="1" ht="17.1" customHeight="1" spans="1:6">
      <c r="A248" s="286"/>
      <c r="B248" s="286"/>
      <c r="C248" s="285"/>
      <c r="D248" s="131">
        <v>23303</v>
      </c>
      <c r="E248" s="130" t="s">
        <v>501</v>
      </c>
      <c r="F248" s="285">
        <v>44</v>
      </c>
    </row>
    <row r="249" s="182" customFormat="1" ht="17.1" customHeight="1"/>
    <row r="250" s="182" customFormat="1" ht="17.1" customHeight="1"/>
    <row r="251" s="182" customFormat="1" ht="17.1" customHeight="1"/>
    <row r="252" s="182" customFormat="1" ht="17.1" customHeight="1"/>
    <row r="253" s="182" customFormat="1" ht="17.1" customHeight="1"/>
    <row r="254" s="182" customFormat="1" ht="17.1" customHeight="1"/>
    <row r="255" s="182" customFormat="1" ht="17.1" customHeight="1"/>
    <row r="256" s="182" customFormat="1" ht="17.1" customHeight="1"/>
    <row r="257" s="182" customFormat="1" ht="17.1" customHeight="1"/>
    <row r="258" s="182" customFormat="1" ht="17.1" customHeight="1"/>
    <row r="259" s="182" customFormat="1" ht="17.1" customHeight="1"/>
    <row r="260" s="182" customFormat="1" ht="17.1" customHeight="1"/>
    <row r="261" s="182" customFormat="1" ht="17.1" customHeight="1"/>
    <row r="262" s="182" customFormat="1" ht="17.1" customHeight="1"/>
    <row r="263" s="182" customFormat="1" ht="17.1" customHeight="1"/>
    <row r="264" s="182" customFormat="1" ht="17.1" customHeight="1"/>
    <row r="265" s="182" customFormat="1" ht="17.1" customHeight="1"/>
    <row r="266" s="182" customFormat="1" ht="17.1" customHeight="1"/>
    <row r="267" s="182" customFormat="1" ht="17.1" customHeight="1"/>
    <row r="268" s="182" customFormat="1" ht="17.1" customHeight="1"/>
    <row r="269" s="182" customFormat="1" ht="17.1" customHeight="1"/>
    <row r="270" s="182" customFormat="1" ht="17.1" customHeight="1"/>
    <row r="271" s="182" customFormat="1" ht="17.1" customHeight="1"/>
    <row r="272" s="182" customFormat="1" ht="17.1" customHeight="1"/>
    <row r="273" s="182" customFormat="1" ht="17.1" customHeight="1"/>
    <row r="274" s="182" customFormat="1" ht="17.1" customHeight="1"/>
    <row r="275" s="182" customFormat="1" ht="17.1" customHeight="1"/>
    <row r="276" s="182" customFormat="1" ht="17.1" customHeight="1"/>
    <row r="277" s="182" customFormat="1" ht="17.1" customHeight="1"/>
    <row r="278" s="182" customFormat="1" ht="17.1" customHeight="1"/>
    <row r="279" s="182" customFormat="1" ht="17.1" customHeight="1"/>
    <row r="280" s="182" customFormat="1" ht="17.1" customHeight="1"/>
    <row r="281" s="182" customFormat="1" ht="17.1" customHeight="1"/>
    <row r="282" s="182" customFormat="1" ht="17.1" customHeight="1"/>
    <row r="283" s="182" customFormat="1" ht="17.1" customHeight="1"/>
    <row r="284" s="182" customFormat="1" ht="17.1" customHeight="1"/>
    <row r="285" s="182" customFormat="1" ht="17.1" customHeight="1"/>
    <row r="286" s="182" customFormat="1" ht="17.1" customHeight="1"/>
    <row r="287" s="182" customFormat="1" ht="17.1" customHeight="1"/>
    <row r="288" s="182" customFormat="1" ht="17.1" customHeight="1"/>
    <row r="289" s="182" customFormat="1" ht="17.1" customHeight="1"/>
    <row r="290" s="182" customFormat="1" ht="17.1" customHeight="1"/>
    <row r="291" s="182" customFormat="1" ht="17.1" customHeight="1" spans="4:6">
      <c r="D291" s="114"/>
      <c r="E291" s="114"/>
      <c r="F291" s="114"/>
    </row>
    <row r="292" s="182" customFormat="1" ht="17.1" customHeight="1" spans="4:6">
      <c r="D292" s="114"/>
      <c r="E292" s="114"/>
      <c r="F292" s="114"/>
    </row>
    <row r="293" s="182" customFormat="1" ht="17.25" customHeight="1" spans="4:6">
      <c r="D293" s="114"/>
      <c r="E293" s="114"/>
      <c r="F293" s="114"/>
    </row>
    <row r="294" s="182" customFormat="1" ht="17.1" customHeight="1" spans="4:6">
      <c r="D294" s="114"/>
      <c r="E294" s="114"/>
      <c r="F294" s="114"/>
    </row>
    <row r="295" s="182" customFormat="1" ht="17.1" customHeight="1" spans="4:6">
      <c r="D295" s="114"/>
      <c r="E295" s="114"/>
      <c r="F295" s="114"/>
    </row>
  </sheetData>
  <mergeCells count="2">
    <mergeCell ref="A2:F2"/>
    <mergeCell ref="A3:F3"/>
  </mergeCells>
  <pageMargins left="0.354330708661417" right="0.275590551181102" top="0.551181102362205" bottom="0.511811023622047" header="0.31496062992126" footer="0.31496062992126"/>
  <pageSetup paperSize="9" scale="91" fitToHeight="0" orientation="portrait" horizontalDpi="600" vertic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A1" sqref="A1"/>
    </sheetView>
  </sheetViews>
  <sheetFormatPr defaultColWidth="9" defaultRowHeight="14.25" outlineLevelCol="2"/>
  <cols>
    <col min="1" max="1" width="11.375" customWidth="1"/>
    <col min="2" max="2" width="34.25" customWidth="1"/>
    <col min="3" max="3" width="38.75" customWidth="1"/>
  </cols>
  <sheetData>
    <row r="1" spans="1:3">
      <c r="A1" s="1" t="s">
        <v>1254</v>
      </c>
      <c r="B1" s="2"/>
      <c r="C1" s="2"/>
    </row>
    <row r="2" ht="20.25" spans="1:3">
      <c r="A2" s="3" t="s">
        <v>1255</v>
      </c>
      <c r="B2" s="3"/>
      <c r="C2" s="3"/>
    </row>
    <row r="3" spans="1:3">
      <c r="A3" s="4"/>
      <c r="B3" s="5"/>
      <c r="C3" s="6" t="s">
        <v>2</v>
      </c>
    </row>
    <row r="4" spans="1:3">
      <c r="A4" s="7" t="s">
        <v>1256</v>
      </c>
      <c r="B4" s="7"/>
      <c r="C4" s="7" t="s">
        <v>8</v>
      </c>
    </row>
    <row r="5" spans="1:3">
      <c r="A5" s="8" t="s">
        <v>1257</v>
      </c>
      <c r="B5" s="8"/>
      <c r="C5" s="9">
        <v>433309</v>
      </c>
    </row>
    <row r="6" spans="1:3">
      <c r="A6" s="8" t="s">
        <v>1258</v>
      </c>
      <c r="B6" s="8"/>
      <c r="C6" s="9">
        <v>7508</v>
      </c>
    </row>
    <row r="7" spans="1:3">
      <c r="A7" s="8" t="s">
        <v>1259</v>
      </c>
      <c r="B7" s="8"/>
      <c r="C7" s="9">
        <v>13276</v>
      </c>
    </row>
    <row r="8" spans="1:3">
      <c r="A8" s="8" t="s">
        <v>1260</v>
      </c>
      <c r="B8" s="8"/>
      <c r="C8" s="9">
        <v>427541</v>
      </c>
    </row>
    <row r="9" spans="1:3">
      <c r="A9" s="7" t="s">
        <v>1261</v>
      </c>
      <c r="B9" s="7"/>
      <c r="C9" s="7" t="s">
        <v>8</v>
      </c>
    </row>
    <row r="10" spans="1:3">
      <c r="A10" s="8" t="s">
        <v>1262</v>
      </c>
      <c r="B10" s="8"/>
      <c r="C10" s="10">
        <v>438762</v>
      </c>
    </row>
    <row r="11" spans="1:3">
      <c r="A11" s="8" t="s">
        <v>1263</v>
      </c>
      <c r="B11" s="8"/>
      <c r="C11" s="10">
        <v>259625</v>
      </c>
    </row>
    <row r="12" spans="1:3">
      <c r="A12" s="8" t="s">
        <v>1264</v>
      </c>
      <c r="B12" s="8"/>
      <c r="C12" s="10">
        <v>698387</v>
      </c>
    </row>
    <row r="13" ht="42" customHeight="1" spans="1:3">
      <c r="A13" s="26" t="s">
        <v>1265</v>
      </c>
      <c r="B13" s="26"/>
      <c r="C13" s="26"/>
    </row>
  </sheetData>
  <mergeCells count="11">
    <mergeCell ref="A2:C2"/>
    <mergeCell ref="A4:B4"/>
    <mergeCell ref="A5:B5"/>
    <mergeCell ref="A6:B6"/>
    <mergeCell ref="A7:B7"/>
    <mergeCell ref="A8:B8"/>
    <mergeCell ref="A9:B9"/>
    <mergeCell ref="A10:B10"/>
    <mergeCell ref="A11:B11"/>
    <mergeCell ref="A12:B12"/>
    <mergeCell ref="A13:C13"/>
  </mergeCells>
  <pageMargins left="0.75" right="0.75" top="1" bottom="1" header="0.5" footer="0.5"/>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tabSelected="1" workbookViewId="0">
      <selection activeCell="P17" sqref="P17"/>
    </sheetView>
  </sheetViews>
  <sheetFormatPr defaultColWidth="9" defaultRowHeight="14.25"/>
  <cols>
    <col min="1" max="1" width="23.5" style="12" customWidth="1"/>
    <col min="2" max="2" width="9.5" style="12" customWidth="1"/>
    <col min="3" max="11" width="10.875" style="12" customWidth="1"/>
    <col min="12" max="16384" width="9" style="12"/>
  </cols>
  <sheetData>
    <row r="1" s="12" customFormat="1" spans="1:1">
      <c r="A1" s="14" t="s">
        <v>1266</v>
      </c>
    </row>
    <row r="2" s="12" customFormat="1" ht="20.25" spans="1:11">
      <c r="A2" s="15" t="s">
        <v>1267</v>
      </c>
      <c r="B2" s="15"/>
      <c r="C2" s="15"/>
      <c r="D2" s="15"/>
      <c r="E2" s="15"/>
      <c r="F2" s="15"/>
      <c r="G2" s="15"/>
      <c r="H2" s="15"/>
      <c r="I2" s="15"/>
      <c r="J2" s="15"/>
      <c r="K2" s="15"/>
    </row>
    <row r="3" s="12" customFormat="1" spans="1:11">
      <c r="A3" s="16"/>
      <c r="B3" s="17"/>
      <c r="C3" s="17"/>
      <c r="D3" s="17"/>
      <c r="E3" s="17"/>
      <c r="F3" s="17"/>
      <c r="G3" s="17"/>
      <c r="H3" s="17"/>
      <c r="I3" s="17"/>
      <c r="J3" s="17"/>
      <c r="K3" s="24" t="s">
        <v>2</v>
      </c>
    </row>
    <row r="4" s="12" customFormat="1" ht="35.1" customHeight="1" spans="1:11">
      <c r="A4" s="18" t="s">
        <v>590</v>
      </c>
      <c r="B4" s="19" t="s">
        <v>1208</v>
      </c>
      <c r="C4" s="18" t="s">
        <v>1209</v>
      </c>
      <c r="D4" s="18" t="s">
        <v>1209</v>
      </c>
      <c r="E4" s="18" t="s">
        <v>1209</v>
      </c>
      <c r="F4" s="18" t="s">
        <v>1209</v>
      </c>
      <c r="G4" s="18" t="s">
        <v>1210</v>
      </c>
      <c r="H4" s="18" t="s">
        <v>1210</v>
      </c>
      <c r="I4" s="18" t="s">
        <v>1210</v>
      </c>
      <c r="J4" s="18" t="s">
        <v>1210</v>
      </c>
      <c r="K4" s="18" t="s">
        <v>1210</v>
      </c>
    </row>
    <row r="5" s="13" customFormat="1" ht="22.9" customHeight="1" spans="1:11">
      <c r="A5" s="20" t="s">
        <v>1268</v>
      </c>
      <c r="B5" s="21" t="s">
        <v>1212</v>
      </c>
      <c r="C5" s="21" t="s">
        <v>1212</v>
      </c>
      <c r="D5" s="21" t="s">
        <v>1212</v>
      </c>
      <c r="E5" s="21" t="s">
        <v>1212</v>
      </c>
      <c r="F5" s="21" t="s">
        <v>1212</v>
      </c>
      <c r="G5" s="21" t="s">
        <v>1212</v>
      </c>
      <c r="H5" s="21" t="s">
        <v>1212</v>
      </c>
      <c r="I5" s="21" t="s">
        <v>1212</v>
      </c>
      <c r="J5" s="21" t="s">
        <v>1212</v>
      </c>
      <c r="K5" s="21" t="s">
        <v>1212</v>
      </c>
    </row>
    <row r="6" s="13" customFormat="1" ht="22.9" customHeight="1" spans="1:11">
      <c r="A6" s="20" t="s">
        <v>1269</v>
      </c>
      <c r="B6" s="21" t="s">
        <v>1212</v>
      </c>
      <c r="C6" s="21" t="s">
        <v>1212</v>
      </c>
      <c r="D6" s="21" t="s">
        <v>1212</v>
      </c>
      <c r="E6" s="21" t="s">
        <v>1212</v>
      </c>
      <c r="F6" s="21" t="s">
        <v>1212</v>
      </c>
      <c r="G6" s="21" t="s">
        <v>1212</v>
      </c>
      <c r="H6" s="21" t="s">
        <v>1212</v>
      </c>
      <c r="I6" s="21" t="s">
        <v>1212</v>
      </c>
      <c r="J6" s="21" t="s">
        <v>1212</v>
      </c>
      <c r="K6" s="21" t="s">
        <v>1212</v>
      </c>
    </row>
    <row r="7" s="13" customFormat="1" ht="22.9" customHeight="1" spans="1:11">
      <c r="A7" s="20" t="s">
        <v>1270</v>
      </c>
      <c r="B7" s="21" t="s">
        <v>1212</v>
      </c>
      <c r="C7" s="21" t="s">
        <v>1212</v>
      </c>
      <c r="D7" s="21" t="s">
        <v>1212</v>
      </c>
      <c r="E7" s="21" t="s">
        <v>1212</v>
      </c>
      <c r="F7" s="21" t="s">
        <v>1212</v>
      </c>
      <c r="G7" s="21" t="s">
        <v>1212</v>
      </c>
      <c r="H7" s="21" t="s">
        <v>1212</v>
      </c>
      <c r="I7" s="21" t="s">
        <v>1212</v>
      </c>
      <c r="J7" s="21" t="s">
        <v>1212</v>
      </c>
      <c r="K7" s="21" t="s">
        <v>1212</v>
      </c>
    </row>
    <row r="8" s="13" customFormat="1" ht="22.9" customHeight="1" spans="1:11">
      <c r="A8" s="20" t="s">
        <v>1271</v>
      </c>
      <c r="B8" s="21" t="s">
        <v>1212</v>
      </c>
      <c r="C8" s="21" t="s">
        <v>1212</v>
      </c>
      <c r="D8" s="21" t="s">
        <v>1212</v>
      </c>
      <c r="E8" s="21" t="s">
        <v>1212</v>
      </c>
      <c r="F8" s="21" t="s">
        <v>1212</v>
      </c>
      <c r="G8" s="21" t="s">
        <v>1212</v>
      </c>
      <c r="H8" s="21" t="s">
        <v>1212</v>
      </c>
      <c r="I8" s="21" t="s">
        <v>1212</v>
      </c>
      <c r="J8" s="21" t="s">
        <v>1212</v>
      </c>
      <c r="K8" s="21" t="s">
        <v>1212</v>
      </c>
    </row>
    <row r="9" s="13" customFormat="1" ht="22.9" customHeight="1" spans="1:11">
      <c r="A9" s="20" t="s">
        <v>1272</v>
      </c>
      <c r="B9" s="21" t="s">
        <v>1212</v>
      </c>
      <c r="C9" s="21" t="s">
        <v>1212</v>
      </c>
      <c r="D9" s="21" t="s">
        <v>1212</v>
      </c>
      <c r="E9" s="21" t="s">
        <v>1212</v>
      </c>
      <c r="F9" s="21" t="s">
        <v>1212</v>
      </c>
      <c r="G9" s="21" t="s">
        <v>1212</v>
      </c>
      <c r="H9" s="21" t="s">
        <v>1212</v>
      </c>
      <c r="I9" s="21" t="s">
        <v>1212</v>
      </c>
      <c r="J9" s="21" t="s">
        <v>1212</v>
      </c>
      <c r="K9" s="21" t="s">
        <v>1212</v>
      </c>
    </row>
    <row r="10" s="13" customFormat="1" ht="22.9" customHeight="1" spans="1:11">
      <c r="A10" s="20" t="s">
        <v>1273</v>
      </c>
      <c r="B10" s="21" t="s">
        <v>1212</v>
      </c>
      <c r="C10" s="21" t="s">
        <v>1212</v>
      </c>
      <c r="D10" s="21" t="s">
        <v>1212</v>
      </c>
      <c r="E10" s="21" t="s">
        <v>1212</v>
      </c>
      <c r="F10" s="21" t="s">
        <v>1212</v>
      </c>
      <c r="G10" s="21" t="s">
        <v>1212</v>
      </c>
      <c r="H10" s="21" t="s">
        <v>1212</v>
      </c>
      <c r="I10" s="21" t="s">
        <v>1212</v>
      </c>
      <c r="J10" s="21" t="s">
        <v>1212</v>
      </c>
      <c r="K10" s="21" t="s">
        <v>1212</v>
      </c>
    </row>
    <row r="11" s="13" customFormat="1" ht="22.9" customHeight="1" spans="1:11">
      <c r="A11" s="20" t="s">
        <v>1274</v>
      </c>
      <c r="B11" s="21" t="s">
        <v>1212</v>
      </c>
      <c r="C11" s="21" t="s">
        <v>1212</v>
      </c>
      <c r="D11" s="21" t="s">
        <v>1212</v>
      </c>
      <c r="E11" s="21" t="s">
        <v>1212</v>
      </c>
      <c r="F11" s="21" t="s">
        <v>1212</v>
      </c>
      <c r="G11" s="21" t="s">
        <v>1212</v>
      </c>
      <c r="H11" s="21" t="s">
        <v>1212</v>
      </c>
      <c r="I11" s="21" t="s">
        <v>1212</v>
      </c>
      <c r="J11" s="21" t="s">
        <v>1212</v>
      </c>
      <c r="K11" s="21" t="s">
        <v>1212</v>
      </c>
    </row>
    <row r="12" s="13" customFormat="1" ht="22.9" customHeight="1" spans="1:11">
      <c r="A12" s="20" t="s">
        <v>1275</v>
      </c>
      <c r="B12" s="21" t="s">
        <v>1212</v>
      </c>
      <c r="C12" s="21" t="s">
        <v>1212</v>
      </c>
      <c r="D12" s="21" t="s">
        <v>1212</v>
      </c>
      <c r="E12" s="21" t="s">
        <v>1212</v>
      </c>
      <c r="F12" s="21" t="s">
        <v>1212</v>
      </c>
      <c r="G12" s="21" t="s">
        <v>1212</v>
      </c>
      <c r="H12" s="21" t="s">
        <v>1212</v>
      </c>
      <c r="I12" s="21" t="s">
        <v>1212</v>
      </c>
      <c r="J12" s="21" t="s">
        <v>1212</v>
      </c>
      <c r="K12" s="21" t="s">
        <v>1212</v>
      </c>
    </row>
    <row r="13" s="13" customFormat="1" ht="22.9" customHeight="1" spans="1:11">
      <c r="A13" s="20" t="s">
        <v>1276</v>
      </c>
      <c r="B13" s="21" t="s">
        <v>1212</v>
      </c>
      <c r="C13" s="21" t="s">
        <v>1212</v>
      </c>
      <c r="D13" s="21" t="s">
        <v>1212</v>
      </c>
      <c r="E13" s="21" t="s">
        <v>1212</v>
      </c>
      <c r="F13" s="21" t="s">
        <v>1212</v>
      </c>
      <c r="G13" s="21" t="s">
        <v>1212</v>
      </c>
      <c r="H13" s="21" t="s">
        <v>1212</v>
      </c>
      <c r="I13" s="21" t="s">
        <v>1212</v>
      </c>
      <c r="J13" s="21" t="s">
        <v>1212</v>
      </c>
      <c r="K13" s="21" t="s">
        <v>1212</v>
      </c>
    </row>
    <row r="14" s="13" customFormat="1" ht="22.9" customHeight="1" spans="1:11">
      <c r="A14" s="20" t="s">
        <v>1277</v>
      </c>
      <c r="B14" s="21" t="s">
        <v>1212</v>
      </c>
      <c r="C14" s="21" t="s">
        <v>1212</v>
      </c>
      <c r="D14" s="21" t="s">
        <v>1212</v>
      </c>
      <c r="E14" s="21" t="s">
        <v>1212</v>
      </c>
      <c r="F14" s="21" t="s">
        <v>1212</v>
      </c>
      <c r="G14" s="21" t="s">
        <v>1212</v>
      </c>
      <c r="H14" s="21" t="s">
        <v>1212</v>
      </c>
      <c r="I14" s="21" t="s">
        <v>1212</v>
      </c>
      <c r="J14" s="21" t="s">
        <v>1212</v>
      </c>
      <c r="K14" s="21" t="s">
        <v>1212</v>
      </c>
    </row>
    <row r="15" s="13" customFormat="1" ht="22.9" customHeight="1" spans="1:11">
      <c r="A15" s="20" t="s">
        <v>1278</v>
      </c>
      <c r="B15" s="21" t="s">
        <v>1212</v>
      </c>
      <c r="C15" s="21" t="s">
        <v>1212</v>
      </c>
      <c r="D15" s="21" t="s">
        <v>1212</v>
      </c>
      <c r="E15" s="21" t="s">
        <v>1212</v>
      </c>
      <c r="F15" s="21" t="s">
        <v>1212</v>
      </c>
      <c r="G15" s="21" t="s">
        <v>1212</v>
      </c>
      <c r="H15" s="21" t="s">
        <v>1212</v>
      </c>
      <c r="I15" s="21" t="s">
        <v>1212</v>
      </c>
      <c r="J15" s="21" t="s">
        <v>1212</v>
      </c>
      <c r="K15" s="21" t="s">
        <v>1212</v>
      </c>
    </row>
    <row r="16" s="13" customFormat="1" ht="22.9" customHeight="1" spans="1:11">
      <c r="A16" s="22" t="s">
        <v>1279</v>
      </c>
      <c r="B16" s="21" t="s">
        <v>1212</v>
      </c>
      <c r="C16" s="21" t="s">
        <v>1212</v>
      </c>
      <c r="D16" s="21" t="s">
        <v>1212</v>
      </c>
      <c r="E16" s="21" t="s">
        <v>1212</v>
      </c>
      <c r="F16" s="21" t="s">
        <v>1212</v>
      </c>
      <c r="G16" s="21" t="s">
        <v>1212</v>
      </c>
      <c r="H16" s="21" t="s">
        <v>1212</v>
      </c>
      <c r="I16" s="21" t="s">
        <v>1212</v>
      </c>
      <c r="J16" s="21" t="s">
        <v>1212</v>
      </c>
      <c r="K16" s="21" t="s">
        <v>1212</v>
      </c>
    </row>
    <row r="17" s="12" customFormat="1" ht="50.45" customHeight="1" spans="1:12">
      <c r="A17" s="23" t="s">
        <v>1280</v>
      </c>
      <c r="B17" s="23"/>
      <c r="C17" s="23"/>
      <c r="D17" s="23"/>
      <c r="E17" s="23"/>
      <c r="F17" s="23"/>
      <c r="G17" s="23"/>
      <c r="H17" s="23"/>
      <c r="I17" s="23"/>
      <c r="J17" s="23"/>
      <c r="K17" s="23"/>
      <c r="L17" s="25"/>
    </row>
  </sheetData>
  <mergeCells count="2">
    <mergeCell ref="A2:K2"/>
    <mergeCell ref="A17:K17"/>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A1" sqref="A1"/>
    </sheetView>
  </sheetViews>
  <sheetFormatPr defaultColWidth="9" defaultRowHeight="14.25" outlineLevelCol="2"/>
  <cols>
    <col min="1" max="1" width="12.875" customWidth="1"/>
    <col min="2" max="2" width="33.875" customWidth="1"/>
    <col min="3" max="3" width="35.125" customWidth="1"/>
  </cols>
  <sheetData>
    <row r="1" spans="1:3">
      <c r="A1" s="1" t="s">
        <v>1281</v>
      </c>
      <c r="B1" s="2"/>
      <c r="C1" s="2"/>
    </row>
    <row r="2" ht="20.25" spans="1:3">
      <c r="A2" s="3" t="s">
        <v>1282</v>
      </c>
      <c r="B2" s="3"/>
      <c r="C2" s="3"/>
    </row>
    <row r="3" spans="1:3">
      <c r="A3" s="4"/>
      <c r="B3" s="5"/>
      <c r="C3" s="6" t="s">
        <v>2</v>
      </c>
    </row>
    <row r="4" spans="1:3">
      <c r="A4" s="7" t="s">
        <v>1256</v>
      </c>
      <c r="B4" s="7"/>
      <c r="C4" s="7" t="s">
        <v>8</v>
      </c>
    </row>
    <row r="5" spans="1:3">
      <c r="A5" s="8" t="s">
        <v>1283</v>
      </c>
      <c r="B5" s="8"/>
      <c r="C5" s="9">
        <v>257328</v>
      </c>
    </row>
    <row r="6" spans="1:3">
      <c r="A6" s="8" t="s">
        <v>1284</v>
      </c>
      <c r="B6" s="8"/>
      <c r="C6" s="9">
        <v>82800</v>
      </c>
    </row>
    <row r="7" spans="1:3">
      <c r="A7" s="8" t="s">
        <v>1285</v>
      </c>
      <c r="B7" s="8"/>
      <c r="C7" s="9">
        <v>17486</v>
      </c>
    </row>
    <row r="8" spans="1:3">
      <c r="A8" s="8" t="s">
        <v>1286</v>
      </c>
      <c r="B8" s="8"/>
      <c r="C8" s="9">
        <v>322642</v>
      </c>
    </row>
    <row r="9" spans="1:3">
      <c r="A9" s="7" t="s">
        <v>1261</v>
      </c>
      <c r="B9" s="7"/>
      <c r="C9" s="7" t="s">
        <v>8</v>
      </c>
    </row>
    <row r="10" spans="1:3">
      <c r="A10" s="8" t="s">
        <v>1287</v>
      </c>
      <c r="B10" s="8"/>
      <c r="C10" s="10">
        <v>300262</v>
      </c>
    </row>
    <row r="11" spans="1:3">
      <c r="A11" s="8" t="s">
        <v>1288</v>
      </c>
      <c r="B11" s="8"/>
      <c r="C11" s="10">
        <v>132800</v>
      </c>
    </row>
    <row r="12" spans="1:3">
      <c r="A12" s="8" t="s">
        <v>1289</v>
      </c>
      <c r="B12" s="8"/>
      <c r="C12" s="10">
        <v>433062</v>
      </c>
    </row>
    <row r="13" spans="1:3">
      <c r="A13" s="4"/>
      <c r="B13" s="4"/>
      <c r="C13" s="4"/>
    </row>
    <row r="14" ht="16.5" spans="1:3">
      <c r="A14" s="11" t="s">
        <v>1265</v>
      </c>
      <c r="B14" s="11"/>
      <c r="C14" s="11"/>
    </row>
  </sheetData>
  <mergeCells count="11">
    <mergeCell ref="A2:C2"/>
    <mergeCell ref="A4:B4"/>
    <mergeCell ref="A5:B5"/>
    <mergeCell ref="A6:B6"/>
    <mergeCell ref="A7:B7"/>
    <mergeCell ref="A8:B8"/>
    <mergeCell ref="A9:B9"/>
    <mergeCell ref="A10:B10"/>
    <mergeCell ref="A11:B11"/>
    <mergeCell ref="A12:B12"/>
    <mergeCell ref="A14:C14"/>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6"/>
  <sheetViews>
    <sheetView workbookViewId="0">
      <selection activeCell="A1" sqref="A1"/>
    </sheetView>
  </sheetViews>
  <sheetFormatPr defaultColWidth="9" defaultRowHeight="14.25" outlineLevelCol="3"/>
  <cols>
    <col min="1" max="1" width="12.5" style="114" customWidth="1"/>
    <col min="2" max="2" width="25.125" style="114" customWidth="1"/>
    <col min="3" max="3" width="16.25" style="114" customWidth="1"/>
    <col min="4" max="4" width="21.125" style="114" customWidth="1"/>
    <col min="5" max="16384" width="9" style="114"/>
  </cols>
  <sheetData>
    <row r="1" s="163" customFormat="1" customHeight="1" spans="1:2">
      <c r="A1" s="282" t="s">
        <v>502</v>
      </c>
      <c r="B1" s="283"/>
    </row>
    <row r="2" s="158" customFormat="1" ht="18.75" customHeight="1" spans="1:4">
      <c r="A2" s="137" t="s">
        <v>503</v>
      </c>
      <c r="B2" s="137"/>
      <c r="C2" s="137"/>
      <c r="D2" s="137"/>
    </row>
    <row r="3" s="280" customFormat="1" ht="16.9" customHeight="1" spans="1:4">
      <c r="A3" s="284" t="s">
        <v>2</v>
      </c>
      <c r="B3" s="284"/>
      <c r="C3" s="284"/>
      <c r="D3" s="284"/>
    </row>
    <row r="4" s="281" customFormat="1" ht="18.75" customHeight="1" spans="1:4">
      <c r="A4" s="188" t="s">
        <v>74</v>
      </c>
      <c r="B4" s="188" t="s">
        <v>75</v>
      </c>
      <c r="C4" s="188" t="s">
        <v>77</v>
      </c>
      <c r="D4" s="188" t="s">
        <v>504</v>
      </c>
    </row>
    <row r="5" s="280" customFormat="1" ht="15.75" customHeight="1" spans="1:4">
      <c r="A5" s="131"/>
      <c r="B5" s="187" t="s">
        <v>77</v>
      </c>
      <c r="C5" s="285">
        <v>337787</v>
      </c>
      <c r="D5" s="285">
        <v>220593</v>
      </c>
    </row>
    <row r="6" s="280" customFormat="1" ht="16.9" customHeight="1" spans="1:4">
      <c r="A6" s="131">
        <v>501</v>
      </c>
      <c r="B6" s="130" t="s">
        <v>505</v>
      </c>
      <c r="C6" s="285">
        <v>76076</v>
      </c>
      <c r="D6" s="285">
        <v>73550</v>
      </c>
    </row>
    <row r="7" s="280" customFormat="1" ht="16.9" customHeight="1" spans="1:4">
      <c r="A7" s="131">
        <v>50101</v>
      </c>
      <c r="B7" s="131" t="s">
        <v>506</v>
      </c>
      <c r="C7" s="285">
        <v>25786</v>
      </c>
      <c r="D7" s="285">
        <v>25786</v>
      </c>
    </row>
    <row r="8" s="280" customFormat="1" ht="16.9" customHeight="1" spans="1:4">
      <c r="A8" s="131">
        <v>50102</v>
      </c>
      <c r="B8" s="131" t="s">
        <v>507</v>
      </c>
      <c r="C8" s="285">
        <v>5987</v>
      </c>
      <c r="D8" s="285">
        <v>5987</v>
      </c>
    </row>
    <row r="9" s="280" customFormat="1" ht="16.9" customHeight="1" spans="1:4">
      <c r="A9" s="131">
        <v>50103</v>
      </c>
      <c r="B9" s="131" t="s">
        <v>508</v>
      </c>
      <c r="C9" s="285">
        <v>5008</v>
      </c>
      <c r="D9" s="285">
        <v>5008</v>
      </c>
    </row>
    <row r="10" s="280" customFormat="1" ht="16.9" customHeight="1" spans="1:4">
      <c r="A10" s="131">
        <v>50199</v>
      </c>
      <c r="B10" s="131" t="s">
        <v>509</v>
      </c>
      <c r="C10" s="285">
        <v>39295</v>
      </c>
      <c r="D10" s="285">
        <v>36769</v>
      </c>
    </row>
    <row r="11" s="280" customFormat="1" ht="16.9" customHeight="1" spans="1:4">
      <c r="A11" s="131">
        <v>502</v>
      </c>
      <c r="B11" s="130" t="s">
        <v>510</v>
      </c>
      <c r="C11" s="285">
        <v>45533</v>
      </c>
      <c r="D11" s="285">
        <v>32712</v>
      </c>
    </row>
    <row r="12" s="280" customFormat="1" ht="16.9" customHeight="1" spans="1:4">
      <c r="A12" s="131">
        <v>50201</v>
      </c>
      <c r="B12" s="131" t="s">
        <v>511</v>
      </c>
      <c r="C12" s="285">
        <v>8345</v>
      </c>
      <c r="D12" s="285">
        <v>2997</v>
      </c>
    </row>
    <row r="13" s="280" customFormat="1" ht="16.9" customHeight="1" spans="1:4">
      <c r="A13" s="131">
        <v>50202</v>
      </c>
      <c r="B13" s="131" t="s">
        <v>512</v>
      </c>
      <c r="C13" s="285">
        <v>290</v>
      </c>
      <c r="D13" s="285">
        <v>232</v>
      </c>
    </row>
    <row r="14" s="280" customFormat="1" ht="16.9" customHeight="1" spans="1:4">
      <c r="A14" s="131">
        <v>50203</v>
      </c>
      <c r="B14" s="131" t="s">
        <v>513</v>
      </c>
      <c r="C14" s="285">
        <v>2305</v>
      </c>
      <c r="D14" s="285">
        <v>1183</v>
      </c>
    </row>
    <row r="15" s="280" customFormat="1" ht="16.9" customHeight="1" spans="1:4">
      <c r="A15" s="131">
        <v>50204</v>
      </c>
      <c r="B15" s="131" t="s">
        <v>514</v>
      </c>
      <c r="C15" s="285">
        <v>2288</v>
      </c>
      <c r="D15" s="285">
        <v>834</v>
      </c>
    </row>
    <row r="16" s="280" customFormat="1" ht="16.9" customHeight="1" spans="1:4">
      <c r="A16" s="131">
        <v>50205</v>
      </c>
      <c r="B16" s="131" t="s">
        <v>515</v>
      </c>
      <c r="C16" s="285">
        <v>2698</v>
      </c>
      <c r="D16" s="285">
        <v>1362</v>
      </c>
    </row>
    <row r="17" s="280" customFormat="1" ht="16.9" customHeight="1" spans="1:4">
      <c r="A17" s="131">
        <v>50206</v>
      </c>
      <c r="B17" s="131" t="s">
        <v>516</v>
      </c>
      <c r="C17" s="285">
        <v>322</v>
      </c>
      <c r="D17" s="285">
        <v>306</v>
      </c>
    </row>
    <row r="18" s="280" customFormat="1" ht="16.9" customHeight="1" spans="1:4">
      <c r="A18" s="131">
        <v>50207</v>
      </c>
      <c r="B18" s="131" t="s">
        <v>517</v>
      </c>
      <c r="C18" s="285">
        <v>13</v>
      </c>
      <c r="D18" s="285">
        <v>13</v>
      </c>
    </row>
    <row r="19" s="280" customFormat="1" ht="16.9" customHeight="1" spans="1:4">
      <c r="A19" s="131">
        <v>50209</v>
      </c>
      <c r="B19" s="131" t="s">
        <v>518</v>
      </c>
      <c r="C19" s="285">
        <v>4688</v>
      </c>
      <c r="D19" s="285">
        <v>1372</v>
      </c>
    </row>
    <row r="20" s="280" customFormat="1" ht="16.9" customHeight="1" spans="1:4">
      <c r="A20" s="131">
        <v>50299</v>
      </c>
      <c r="B20" s="131" t="s">
        <v>519</v>
      </c>
      <c r="C20" s="285">
        <v>24584</v>
      </c>
      <c r="D20" s="285">
        <v>24413</v>
      </c>
    </row>
    <row r="21" s="280" customFormat="1" ht="16.9" customHeight="1" spans="1:4">
      <c r="A21" s="131">
        <v>503</v>
      </c>
      <c r="B21" s="130" t="s">
        <v>520</v>
      </c>
      <c r="C21" s="285">
        <v>43073</v>
      </c>
      <c r="D21" s="285">
        <v>0</v>
      </c>
    </row>
    <row r="22" s="280" customFormat="1" ht="16.9" customHeight="1" spans="1:4">
      <c r="A22" s="131">
        <v>50301</v>
      </c>
      <c r="B22" s="131" t="s">
        <v>521</v>
      </c>
      <c r="C22" s="285">
        <v>1289</v>
      </c>
      <c r="D22" s="285">
        <v>0</v>
      </c>
    </row>
    <row r="23" s="280" customFormat="1" ht="16.9" customHeight="1" spans="1:4">
      <c r="A23" s="131">
        <v>50302</v>
      </c>
      <c r="B23" s="131" t="s">
        <v>522</v>
      </c>
      <c r="C23" s="285">
        <v>24887</v>
      </c>
      <c r="D23" s="285">
        <v>0</v>
      </c>
    </row>
    <row r="24" s="280" customFormat="1" ht="16.9" customHeight="1" spans="1:4">
      <c r="A24" s="131">
        <v>50303</v>
      </c>
      <c r="B24" s="131" t="s">
        <v>523</v>
      </c>
      <c r="C24" s="285">
        <v>100</v>
      </c>
      <c r="D24" s="285">
        <v>0</v>
      </c>
    </row>
    <row r="25" s="280" customFormat="1" ht="17.25" customHeight="1" spans="1:4">
      <c r="A25" s="131">
        <v>50306</v>
      </c>
      <c r="B25" s="131" t="s">
        <v>524</v>
      </c>
      <c r="C25" s="285">
        <v>3209</v>
      </c>
      <c r="D25" s="285">
        <v>0</v>
      </c>
    </row>
    <row r="26" s="280" customFormat="1" ht="16.9" customHeight="1" spans="1:4">
      <c r="A26" s="131">
        <v>50307</v>
      </c>
      <c r="B26" s="131" t="s">
        <v>525</v>
      </c>
      <c r="C26" s="285">
        <v>150</v>
      </c>
      <c r="D26" s="285">
        <v>0</v>
      </c>
    </row>
    <row r="27" s="280" customFormat="1" ht="16.9" customHeight="1" spans="1:4">
      <c r="A27" s="131">
        <v>50399</v>
      </c>
      <c r="B27" s="131" t="s">
        <v>526</v>
      </c>
      <c r="C27" s="285">
        <v>13438</v>
      </c>
      <c r="D27" s="285">
        <v>0</v>
      </c>
    </row>
    <row r="28" s="280" customFormat="1" ht="16.9" customHeight="1" spans="1:4">
      <c r="A28" s="131">
        <v>505</v>
      </c>
      <c r="B28" s="130" t="s">
        <v>527</v>
      </c>
      <c r="C28" s="285">
        <v>69364</v>
      </c>
      <c r="D28" s="285">
        <v>69364</v>
      </c>
    </row>
    <row r="29" s="280" customFormat="1" ht="16.9" customHeight="1" spans="1:4">
      <c r="A29" s="131">
        <v>50501</v>
      </c>
      <c r="B29" s="131" t="s">
        <v>528</v>
      </c>
      <c r="C29" s="285">
        <v>53567</v>
      </c>
      <c r="D29" s="285">
        <v>53567</v>
      </c>
    </row>
    <row r="30" s="280" customFormat="1" ht="16.9" customHeight="1" spans="1:4">
      <c r="A30" s="131">
        <v>50502</v>
      </c>
      <c r="B30" s="131" t="s">
        <v>529</v>
      </c>
      <c r="C30" s="285">
        <v>6118</v>
      </c>
      <c r="D30" s="285">
        <v>6118</v>
      </c>
    </row>
    <row r="31" s="280" customFormat="1" ht="16.9" customHeight="1" spans="1:4">
      <c r="A31" s="131">
        <v>50599</v>
      </c>
      <c r="B31" s="131" t="s">
        <v>530</v>
      </c>
      <c r="C31" s="285">
        <v>9679</v>
      </c>
      <c r="D31" s="285">
        <v>9679</v>
      </c>
    </row>
    <row r="32" s="280" customFormat="1" ht="16.9" customHeight="1" spans="1:4">
      <c r="A32" s="131">
        <v>507</v>
      </c>
      <c r="B32" s="130" t="s">
        <v>531</v>
      </c>
      <c r="C32" s="285">
        <v>11363</v>
      </c>
      <c r="D32" s="285">
        <v>0</v>
      </c>
    </row>
    <row r="33" s="280" customFormat="1" ht="16.9" customHeight="1" spans="1:4">
      <c r="A33" s="131">
        <v>50701</v>
      </c>
      <c r="B33" s="131" t="s">
        <v>532</v>
      </c>
      <c r="C33" s="285">
        <v>2890</v>
      </c>
      <c r="D33" s="285">
        <v>0</v>
      </c>
    </row>
    <row r="34" s="280" customFormat="1" ht="16.9" customHeight="1" spans="1:4">
      <c r="A34" s="131">
        <v>50702</v>
      </c>
      <c r="B34" s="131" t="s">
        <v>533</v>
      </c>
      <c r="C34" s="285">
        <v>185</v>
      </c>
      <c r="D34" s="285">
        <v>0</v>
      </c>
    </row>
    <row r="35" s="280" customFormat="1" ht="16.9" customHeight="1" spans="1:4">
      <c r="A35" s="131">
        <v>50799</v>
      </c>
      <c r="B35" s="131" t="s">
        <v>534</v>
      </c>
      <c r="C35" s="285">
        <v>8288</v>
      </c>
      <c r="D35" s="285">
        <v>0</v>
      </c>
    </row>
    <row r="36" s="280" customFormat="1" ht="16.9" customHeight="1" spans="1:4">
      <c r="A36" s="131">
        <v>509</v>
      </c>
      <c r="B36" s="130" t="s">
        <v>535</v>
      </c>
      <c r="C36" s="285">
        <v>44565</v>
      </c>
      <c r="D36" s="285">
        <v>27723</v>
      </c>
    </row>
    <row r="37" s="280" customFormat="1" ht="16.9" customHeight="1" spans="1:4">
      <c r="A37" s="131">
        <v>50901</v>
      </c>
      <c r="B37" s="131" t="s">
        <v>536</v>
      </c>
      <c r="C37" s="285">
        <v>1296</v>
      </c>
      <c r="D37" s="285">
        <v>1295</v>
      </c>
    </row>
    <row r="38" s="280" customFormat="1" ht="16.9" customHeight="1" spans="1:4">
      <c r="A38" s="131">
        <v>50902</v>
      </c>
      <c r="B38" s="131" t="s">
        <v>537</v>
      </c>
      <c r="C38" s="285">
        <v>834</v>
      </c>
      <c r="D38" s="285">
        <v>834</v>
      </c>
    </row>
    <row r="39" s="280" customFormat="1" ht="16.9" customHeight="1" spans="1:4">
      <c r="A39" s="131">
        <v>50903</v>
      </c>
      <c r="B39" s="131" t="s">
        <v>538</v>
      </c>
      <c r="C39" s="285">
        <v>320</v>
      </c>
      <c r="D39" s="285">
        <v>320</v>
      </c>
    </row>
    <row r="40" s="280" customFormat="1" ht="16.9" customHeight="1" spans="1:4">
      <c r="A40" s="131">
        <v>50905</v>
      </c>
      <c r="B40" s="131" t="s">
        <v>539</v>
      </c>
      <c r="C40" s="285">
        <v>6142</v>
      </c>
      <c r="D40" s="285">
        <v>5225</v>
      </c>
    </row>
    <row r="41" s="280" customFormat="1" ht="16.9" customHeight="1" spans="1:4">
      <c r="A41" s="131">
        <v>50999</v>
      </c>
      <c r="B41" s="131" t="s">
        <v>540</v>
      </c>
      <c r="C41" s="285">
        <v>35973</v>
      </c>
      <c r="D41" s="285">
        <v>20049</v>
      </c>
    </row>
    <row r="42" s="280" customFormat="1" ht="16.9" customHeight="1" spans="1:4">
      <c r="A42" s="131">
        <v>510</v>
      </c>
      <c r="B42" s="130" t="s">
        <v>541</v>
      </c>
      <c r="C42" s="285">
        <v>29778</v>
      </c>
      <c r="D42" s="285">
        <v>0</v>
      </c>
    </row>
    <row r="43" s="280" customFormat="1" ht="16.9" customHeight="1" spans="1:4">
      <c r="A43" s="131">
        <v>51002</v>
      </c>
      <c r="B43" s="131" t="s">
        <v>542</v>
      </c>
      <c r="C43" s="285">
        <v>29778</v>
      </c>
      <c r="D43" s="285">
        <v>0</v>
      </c>
    </row>
    <row r="44" s="280" customFormat="1" ht="16.9" customHeight="1" spans="1:4">
      <c r="A44" s="131">
        <v>511</v>
      </c>
      <c r="B44" s="130" t="s">
        <v>543</v>
      </c>
      <c r="C44" s="285">
        <v>15844</v>
      </c>
      <c r="D44" s="285">
        <v>15844</v>
      </c>
    </row>
    <row r="45" s="280" customFormat="1" ht="16.9" customHeight="1" spans="1:4">
      <c r="A45" s="131">
        <v>51101</v>
      </c>
      <c r="B45" s="131" t="s">
        <v>544</v>
      </c>
      <c r="C45" s="285">
        <v>15800</v>
      </c>
      <c r="D45" s="285">
        <v>15800</v>
      </c>
    </row>
    <row r="46" s="280" customFormat="1" ht="16.9" customHeight="1" spans="1:4">
      <c r="A46" s="131">
        <v>51103</v>
      </c>
      <c r="B46" s="131" t="s">
        <v>545</v>
      </c>
      <c r="C46" s="285">
        <v>44</v>
      </c>
      <c r="D46" s="285">
        <v>44</v>
      </c>
    </row>
    <row r="47" s="280" customFormat="1" ht="16.9" customHeight="1" spans="1:4">
      <c r="A47" s="131">
        <v>599</v>
      </c>
      <c r="B47" s="130" t="s">
        <v>546</v>
      </c>
      <c r="C47" s="285">
        <v>2191</v>
      </c>
      <c r="D47" s="285">
        <v>1400</v>
      </c>
    </row>
    <row r="48" s="280" customFormat="1" ht="16.9" customHeight="1" spans="1:4">
      <c r="A48" s="131">
        <v>59906</v>
      </c>
      <c r="B48" s="131" t="s">
        <v>547</v>
      </c>
      <c r="C48" s="285">
        <v>0</v>
      </c>
      <c r="D48" s="285">
        <v>0</v>
      </c>
    </row>
    <row r="49" s="280" customFormat="1" ht="16.9" customHeight="1" spans="1:4">
      <c r="A49" s="131">
        <v>59999</v>
      </c>
      <c r="B49" s="131" t="s">
        <v>71</v>
      </c>
      <c r="C49" s="285">
        <v>2191</v>
      </c>
      <c r="D49" s="285">
        <v>1400</v>
      </c>
    </row>
    <row r="50" s="122" customFormat="1" spans="3:4">
      <c r="C50" s="114"/>
      <c r="D50" s="114"/>
    </row>
    <row r="51" s="122" customFormat="1" spans="3:4">
      <c r="C51" s="114"/>
      <c r="D51" s="114"/>
    </row>
    <row r="52" s="122" customFormat="1" spans="3:4">
      <c r="C52" s="114"/>
      <c r="D52" s="114"/>
    </row>
    <row r="53" s="122" customFormat="1" spans="3:4">
      <c r="C53" s="114"/>
      <c r="D53" s="114"/>
    </row>
    <row r="54" s="122" customFormat="1" spans="3:4">
      <c r="C54" s="114"/>
      <c r="D54" s="114"/>
    </row>
    <row r="55" s="122" customFormat="1" spans="3:4">
      <c r="C55" s="114"/>
      <c r="D55" s="114"/>
    </row>
    <row r="56" s="122" customFormat="1" spans="3:4">
      <c r="C56" s="114"/>
      <c r="D56" s="114"/>
    </row>
    <row r="57" s="122" customFormat="1" spans="3:4">
      <c r="C57" s="114"/>
      <c r="D57" s="114"/>
    </row>
    <row r="58" s="122" customFormat="1" spans="3:4">
      <c r="C58" s="114"/>
      <c r="D58" s="114"/>
    </row>
    <row r="59" s="122" customFormat="1" spans="3:4">
      <c r="C59" s="114"/>
      <c r="D59" s="114"/>
    </row>
    <row r="60" s="122" customFormat="1" spans="3:4">
      <c r="C60" s="114"/>
      <c r="D60" s="114"/>
    </row>
    <row r="61" s="122" customFormat="1" spans="3:4">
      <c r="C61" s="114"/>
      <c r="D61" s="114"/>
    </row>
    <row r="62" s="122" customFormat="1" spans="3:4">
      <c r="C62" s="114"/>
      <c r="D62" s="114"/>
    </row>
    <row r="63" s="122" customFormat="1" spans="3:4">
      <c r="C63" s="114"/>
      <c r="D63" s="114"/>
    </row>
    <row r="64" s="122" customFormat="1" spans="3:4">
      <c r="C64" s="114"/>
      <c r="D64" s="114"/>
    </row>
    <row r="65" s="122" customFormat="1" spans="3:4">
      <c r="C65" s="114"/>
      <c r="D65" s="114"/>
    </row>
    <row r="66" s="122" customFormat="1" spans="3:4">
      <c r="C66" s="114"/>
      <c r="D66" s="114"/>
    </row>
    <row r="67" s="122" customFormat="1" spans="3:4">
      <c r="C67" s="114"/>
      <c r="D67" s="114"/>
    </row>
    <row r="68" s="122" customFormat="1" spans="3:4">
      <c r="C68" s="114"/>
      <c r="D68" s="114"/>
    </row>
    <row r="69" s="122" customFormat="1" spans="3:4">
      <c r="C69" s="114"/>
      <c r="D69" s="114"/>
    </row>
    <row r="70" s="122" customFormat="1" spans="3:4">
      <c r="C70" s="114"/>
      <c r="D70" s="114"/>
    </row>
    <row r="71" s="122" customFormat="1" spans="3:4">
      <c r="C71" s="114"/>
      <c r="D71" s="114"/>
    </row>
    <row r="72" s="122" customFormat="1" spans="3:4">
      <c r="C72" s="114"/>
      <c r="D72" s="114"/>
    </row>
    <row r="73" s="122" customFormat="1" spans="3:4">
      <c r="C73" s="114"/>
      <c r="D73" s="114"/>
    </row>
    <row r="74" s="122" customFormat="1" spans="3:4">
      <c r="C74" s="114"/>
      <c r="D74" s="114"/>
    </row>
    <row r="75" s="122" customFormat="1" spans="3:4">
      <c r="C75" s="114"/>
      <c r="D75" s="114"/>
    </row>
    <row r="76" s="122" customFormat="1" spans="3:4">
      <c r="C76" s="114"/>
      <c r="D76" s="114"/>
    </row>
    <row r="77" s="122" customFormat="1" spans="3:4">
      <c r="C77" s="114"/>
      <c r="D77" s="114"/>
    </row>
    <row r="78" s="122" customFormat="1" spans="3:4">
      <c r="C78" s="114"/>
      <c r="D78" s="114"/>
    </row>
    <row r="79" s="122" customFormat="1" spans="3:4">
      <c r="C79" s="114"/>
      <c r="D79" s="114"/>
    </row>
    <row r="80" s="122" customFormat="1" spans="3:4">
      <c r="C80" s="114"/>
      <c r="D80" s="114"/>
    </row>
    <row r="81" s="122" customFormat="1" spans="3:4">
      <c r="C81" s="114"/>
      <c r="D81" s="114"/>
    </row>
    <row r="82" s="122" customFormat="1" spans="3:4">
      <c r="C82" s="114"/>
      <c r="D82" s="114"/>
    </row>
    <row r="83" s="122" customFormat="1" spans="3:4">
      <c r="C83" s="114"/>
      <c r="D83" s="114"/>
    </row>
    <row r="84" s="122" customFormat="1" spans="3:4">
      <c r="C84" s="114"/>
      <c r="D84" s="114"/>
    </row>
    <row r="85" s="122" customFormat="1" spans="3:4">
      <c r="C85" s="114"/>
      <c r="D85" s="114"/>
    </row>
    <row r="86" s="122" customFormat="1" spans="3:4">
      <c r="C86" s="114"/>
      <c r="D86" s="114"/>
    </row>
    <row r="87" s="122" customFormat="1" spans="3:4">
      <c r="C87" s="114"/>
      <c r="D87" s="114"/>
    </row>
    <row r="88" s="122" customFormat="1" spans="3:4">
      <c r="C88" s="114"/>
      <c r="D88" s="114"/>
    </row>
    <row r="89" s="122" customFormat="1" spans="3:4">
      <c r="C89" s="114"/>
      <c r="D89" s="114"/>
    </row>
    <row r="90" s="122" customFormat="1" spans="3:4">
      <c r="C90" s="114"/>
      <c r="D90" s="114"/>
    </row>
    <row r="91" s="122" customFormat="1" spans="3:4">
      <c r="C91" s="114"/>
      <c r="D91" s="114"/>
    </row>
    <row r="92" s="122" customFormat="1" spans="3:4">
      <c r="C92" s="114"/>
      <c r="D92" s="114"/>
    </row>
    <row r="93" s="122" customFormat="1" spans="3:4">
      <c r="C93" s="114"/>
      <c r="D93" s="114"/>
    </row>
    <row r="94" s="122" customFormat="1" spans="3:4">
      <c r="C94" s="114"/>
      <c r="D94" s="114"/>
    </row>
    <row r="95" s="122" customFormat="1" spans="3:4">
      <c r="C95" s="114"/>
      <c r="D95" s="114"/>
    </row>
    <row r="96" s="122" customFormat="1" spans="3:4">
      <c r="C96" s="114"/>
      <c r="D96" s="114"/>
    </row>
    <row r="97" s="122" customFormat="1" spans="3:4">
      <c r="C97" s="114"/>
      <c r="D97" s="114"/>
    </row>
    <row r="98" s="122" customFormat="1" spans="3:4">
      <c r="C98" s="114"/>
      <c r="D98" s="114"/>
    </row>
    <row r="99" s="122" customFormat="1" spans="3:4">
      <c r="C99" s="114"/>
      <c r="D99" s="114"/>
    </row>
    <row r="100" s="122" customFormat="1" spans="3:4">
      <c r="C100" s="114"/>
      <c r="D100" s="114"/>
    </row>
    <row r="101" s="122" customFormat="1" spans="3:4">
      <c r="C101" s="114"/>
      <c r="D101" s="114"/>
    </row>
    <row r="102" s="122" customFormat="1" spans="3:4">
      <c r="C102" s="114"/>
      <c r="D102" s="114"/>
    </row>
    <row r="103" s="122" customFormat="1" spans="3:4">
      <c r="C103" s="114"/>
      <c r="D103" s="114"/>
    </row>
    <row r="104" s="122" customFormat="1" spans="3:4">
      <c r="C104" s="114"/>
      <c r="D104" s="114"/>
    </row>
    <row r="105" s="122" customFormat="1" spans="3:4">
      <c r="C105" s="114"/>
      <c r="D105" s="114"/>
    </row>
    <row r="106" s="122" customFormat="1" spans="3:4">
      <c r="C106" s="114"/>
      <c r="D106" s="114"/>
    </row>
    <row r="107" s="122" customFormat="1" spans="3:4">
      <c r="C107" s="114"/>
      <c r="D107" s="114"/>
    </row>
    <row r="108" s="122" customFormat="1" spans="3:4">
      <c r="C108" s="114"/>
      <c r="D108" s="114"/>
    </row>
    <row r="109" s="122" customFormat="1" spans="3:4">
      <c r="C109" s="114"/>
      <c r="D109" s="114"/>
    </row>
    <row r="110" s="122" customFormat="1" spans="3:4">
      <c r="C110" s="114"/>
      <c r="D110" s="114"/>
    </row>
    <row r="111" s="122" customFormat="1" spans="3:4">
      <c r="C111" s="114"/>
      <c r="D111" s="114"/>
    </row>
    <row r="112" s="122" customFormat="1" spans="3:4">
      <c r="C112" s="114"/>
      <c r="D112" s="114"/>
    </row>
    <row r="113" s="122" customFormat="1" spans="3:4">
      <c r="C113" s="114"/>
      <c r="D113" s="114"/>
    </row>
    <row r="114" s="122" customFormat="1" spans="3:4">
      <c r="C114" s="114"/>
      <c r="D114" s="114"/>
    </row>
    <row r="115" s="122" customFormat="1" spans="3:4">
      <c r="C115" s="114"/>
      <c r="D115" s="114"/>
    </row>
    <row r="116" s="122" customFormat="1" spans="3:4">
      <c r="C116" s="114"/>
      <c r="D116" s="114"/>
    </row>
    <row r="117" s="122" customFormat="1" spans="3:4">
      <c r="C117" s="114"/>
      <c r="D117" s="114"/>
    </row>
    <row r="118" s="122" customFormat="1" spans="3:4">
      <c r="C118" s="114"/>
      <c r="D118" s="114"/>
    </row>
    <row r="119" s="122" customFormat="1" spans="3:4">
      <c r="C119" s="114"/>
      <c r="D119" s="114"/>
    </row>
    <row r="120" s="122" customFormat="1" spans="3:4">
      <c r="C120" s="114"/>
      <c r="D120" s="114"/>
    </row>
    <row r="121" s="122" customFormat="1" spans="3:4">
      <c r="C121" s="114"/>
      <c r="D121" s="114"/>
    </row>
    <row r="122" s="122" customFormat="1" spans="3:4">
      <c r="C122" s="114"/>
      <c r="D122" s="114"/>
    </row>
    <row r="123" s="122" customFormat="1" spans="3:4">
      <c r="C123" s="114"/>
      <c r="D123" s="114"/>
    </row>
    <row r="124" s="122" customFormat="1" spans="3:4">
      <c r="C124" s="114"/>
      <c r="D124" s="114"/>
    </row>
    <row r="125" s="122" customFormat="1" spans="3:4">
      <c r="C125" s="114"/>
      <c r="D125" s="114"/>
    </row>
    <row r="126" s="122" customFormat="1" spans="3:4">
      <c r="C126" s="114"/>
      <c r="D126" s="114"/>
    </row>
    <row r="127" s="122" customFormat="1" spans="3:4">
      <c r="C127" s="114"/>
      <c r="D127" s="114"/>
    </row>
    <row r="128" s="122" customFormat="1" spans="3:4">
      <c r="C128" s="114"/>
      <c r="D128" s="114"/>
    </row>
    <row r="129" s="122" customFormat="1" spans="3:4">
      <c r="C129" s="114"/>
      <c r="D129" s="114"/>
    </row>
    <row r="130" s="122" customFormat="1" spans="3:4">
      <c r="C130" s="114"/>
      <c r="D130" s="114"/>
    </row>
    <row r="131" s="122" customFormat="1" spans="3:4">
      <c r="C131" s="114"/>
      <c r="D131" s="114"/>
    </row>
    <row r="132" s="122" customFormat="1" spans="3:4">
      <c r="C132" s="114"/>
      <c r="D132" s="114"/>
    </row>
    <row r="133" s="122" customFormat="1" spans="3:4">
      <c r="C133" s="114"/>
      <c r="D133" s="114"/>
    </row>
    <row r="134" s="122" customFormat="1" spans="3:4">
      <c r="C134" s="114"/>
      <c r="D134" s="114"/>
    </row>
    <row r="135" s="122" customFormat="1" spans="3:4">
      <c r="C135" s="114"/>
      <c r="D135" s="114"/>
    </row>
    <row r="136" s="122" customFormat="1" spans="3:4">
      <c r="C136" s="114"/>
      <c r="D136" s="114"/>
    </row>
    <row r="137" s="122" customFormat="1" spans="3:4">
      <c r="C137" s="114"/>
      <c r="D137" s="114"/>
    </row>
    <row r="138" s="122" customFormat="1" spans="3:4">
      <c r="C138" s="114"/>
      <c r="D138" s="114"/>
    </row>
    <row r="139" s="122" customFormat="1" spans="3:4">
      <c r="C139" s="114"/>
      <c r="D139" s="114"/>
    </row>
    <row r="140" s="122" customFormat="1" spans="3:4">
      <c r="C140" s="114"/>
      <c r="D140" s="114"/>
    </row>
    <row r="141" s="122" customFormat="1" spans="3:4">
      <c r="C141" s="114"/>
      <c r="D141" s="114"/>
    </row>
    <row r="142" s="122" customFormat="1" spans="3:4">
      <c r="C142" s="114"/>
      <c r="D142" s="114"/>
    </row>
    <row r="143" s="122" customFormat="1" spans="3:4">
      <c r="C143" s="114"/>
      <c r="D143" s="114"/>
    </row>
    <row r="144" s="122" customFormat="1" spans="3:4">
      <c r="C144" s="114"/>
      <c r="D144" s="114"/>
    </row>
    <row r="145" s="122" customFormat="1" spans="3:4">
      <c r="C145" s="114"/>
      <c r="D145" s="114"/>
    </row>
    <row r="146" s="122" customFormat="1" spans="3:4">
      <c r="C146" s="114"/>
      <c r="D146" s="114"/>
    </row>
    <row r="147" s="122" customFormat="1" spans="3:4">
      <c r="C147" s="114"/>
      <c r="D147" s="114"/>
    </row>
    <row r="148" s="122" customFormat="1" spans="3:4">
      <c r="C148" s="114"/>
      <c r="D148" s="114"/>
    </row>
    <row r="149" s="122" customFormat="1" spans="3:4">
      <c r="C149" s="114"/>
      <c r="D149" s="114"/>
    </row>
    <row r="150" s="122" customFormat="1" spans="3:4">
      <c r="C150" s="114"/>
      <c r="D150" s="114"/>
    </row>
    <row r="151" s="122" customFormat="1" spans="3:4">
      <c r="C151" s="114"/>
      <c r="D151" s="114"/>
    </row>
    <row r="152" s="122" customFormat="1" spans="3:4">
      <c r="C152" s="114"/>
      <c r="D152" s="114"/>
    </row>
    <row r="153" s="122" customFormat="1" spans="3:4">
      <c r="C153" s="114"/>
      <c r="D153" s="114"/>
    </row>
    <row r="154" s="122" customFormat="1" spans="3:4">
      <c r="C154" s="114"/>
      <c r="D154" s="114"/>
    </row>
    <row r="155" s="122" customFormat="1" spans="3:4">
      <c r="C155" s="114"/>
      <c r="D155" s="114"/>
    </row>
    <row r="156" s="122" customFormat="1" spans="3:4">
      <c r="C156" s="114"/>
      <c r="D156" s="114"/>
    </row>
    <row r="157" s="122" customFormat="1" spans="3:4">
      <c r="C157" s="114"/>
      <c r="D157" s="114"/>
    </row>
    <row r="158" s="122" customFormat="1" spans="3:4">
      <c r="C158" s="114"/>
      <c r="D158" s="114"/>
    </row>
    <row r="159" s="122" customFormat="1" spans="3:4">
      <c r="C159" s="114"/>
      <c r="D159" s="114"/>
    </row>
    <row r="160" s="122" customFormat="1" spans="3:4">
      <c r="C160" s="114"/>
      <c r="D160" s="114"/>
    </row>
    <row r="161" s="122" customFormat="1" spans="3:4">
      <c r="C161" s="114"/>
      <c r="D161" s="114"/>
    </row>
    <row r="162" s="122" customFormat="1" spans="3:4">
      <c r="C162" s="114"/>
      <c r="D162" s="114"/>
    </row>
    <row r="163" s="122" customFormat="1" spans="3:4">
      <c r="C163" s="114"/>
      <c r="D163" s="114"/>
    </row>
    <row r="164" s="122" customFormat="1" spans="3:4">
      <c r="C164" s="114"/>
      <c r="D164" s="114"/>
    </row>
    <row r="165" s="122" customFormat="1" spans="3:4">
      <c r="C165" s="114"/>
      <c r="D165" s="114"/>
    </row>
    <row r="166" s="122" customFormat="1" spans="3:4">
      <c r="C166" s="114"/>
      <c r="D166" s="114"/>
    </row>
    <row r="167" s="122" customFormat="1" spans="3:4">
      <c r="C167" s="114"/>
      <c r="D167" s="114"/>
    </row>
    <row r="168" s="122" customFormat="1" spans="3:4">
      <c r="C168" s="114"/>
      <c r="D168" s="114"/>
    </row>
    <row r="169" s="122" customFormat="1" spans="3:4">
      <c r="C169" s="114"/>
      <c r="D169" s="114"/>
    </row>
    <row r="170" s="122" customFormat="1" spans="3:4">
      <c r="C170" s="114"/>
      <c r="D170" s="114"/>
    </row>
    <row r="171" s="122" customFormat="1" spans="3:4">
      <c r="C171" s="114"/>
      <c r="D171" s="114"/>
    </row>
    <row r="172" s="122" customFormat="1" spans="3:4">
      <c r="C172" s="114"/>
      <c r="D172" s="114"/>
    </row>
    <row r="173" s="122" customFormat="1" spans="3:4">
      <c r="C173" s="114"/>
      <c r="D173" s="114"/>
    </row>
    <row r="174" s="122" customFormat="1" spans="3:4">
      <c r="C174" s="114"/>
      <c r="D174" s="114"/>
    </row>
    <row r="175" s="122" customFormat="1" spans="3:4">
      <c r="C175" s="114"/>
      <c r="D175" s="114"/>
    </row>
    <row r="176" s="122" customFormat="1" spans="3:4">
      <c r="C176" s="114"/>
      <c r="D176" s="114"/>
    </row>
    <row r="177" s="122" customFormat="1" spans="3:4">
      <c r="C177" s="114"/>
      <c r="D177" s="114"/>
    </row>
    <row r="178" s="122" customFormat="1" spans="3:4">
      <c r="C178" s="114"/>
      <c r="D178" s="114"/>
    </row>
    <row r="179" s="122" customFormat="1" spans="3:4">
      <c r="C179" s="114"/>
      <c r="D179" s="114"/>
    </row>
    <row r="180" s="122" customFormat="1" spans="3:4">
      <c r="C180" s="114"/>
      <c r="D180" s="114"/>
    </row>
    <row r="181" s="122" customFormat="1" spans="3:4">
      <c r="C181" s="114"/>
      <c r="D181" s="114"/>
    </row>
    <row r="182" s="122" customFormat="1" spans="3:4">
      <c r="C182" s="114"/>
      <c r="D182" s="114"/>
    </row>
    <row r="183" s="122" customFormat="1" spans="3:4">
      <c r="C183" s="114"/>
      <c r="D183" s="114"/>
    </row>
    <row r="184" s="122" customFormat="1" spans="3:4">
      <c r="C184" s="114"/>
      <c r="D184" s="114"/>
    </row>
    <row r="185" s="122" customFormat="1" spans="3:4">
      <c r="C185" s="114"/>
      <c r="D185" s="114"/>
    </row>
    <row r="186" s="122" customFormat="1" spans="3:4">
      <c r="C186" s="114"/>
      <c r="D186" s="114"/>
    </row>
    <row r="187" s="122" customFormat="1" spans="3:4">
      <c r="C187" s="114"/>
      <c r="D187" s="114"/>
    </row>
    <row r="188" s="122" customFormat="1" spans="3:4">
      <c r="C188" s="114"/>
      <c r="D188" s="114"/>
    </row>
    <row r="189" s="122" customFormat="1" spans="3:4">
      <c r="C189" s="114"/>
      <c r="D189" s="114"/>
    </row>
    <row r="190" s="122" customFormat="1" spans="3:4">
      <c r="C190" s="114"/>
      <c r="D190" s="114"/>
    </row>
    <row r="191" s="122" customFormat="1" spans="3:4">
      <c r="C191" s="114"/>
      <c r="D191" s="114"/>
    </row>
    <row r="192" s="122" customFormat="1" spans="3:4">
      <c r="C192" s="114"/>
      <c r="D192" s="114"/>
    </row>
    <row r="193" s="122" customFormat="1" spans="3:4">
      <c r="C193" s="114"/>
      <c r="D193" s="114"/>
    </row>
    <row r="194" s="122" customFormat="1" spans="3:4">
      <c r="C194" s="114"/>
      <c r="D194" s="114"/>
    </row>
    <row r="195" s="122" customFormat="1" spans="3:4">
      <c r="C195" s="114"/>
      <c r="D195" s="114"/>
    </row>
    <row r="196" s="122" customFormat="1" spans="3:4">
      <c r="C196" s="114"/>
      <c r="D196" s="114"/>
    </row>
    <row r="197" s="122" customFormat="1" spans="3:4">
      <c r="C197" s="114"/>
      <c r="D197" s="114"/>
    </row>
    <row r="198" s="122" customFormat="1" spans="3:4">
      <c r="C198" s="114"/>
      <c r="D198" s="114"/>
    </row>
    <row r="199" s="122" customFormat="1" spans="3:4">
      <c r="C199" s="114"/>
      <c r="D199" s="114"/>
    </row>
    <row r="200" s="122" customFormat="1" spans="3:4">
      <c r="C200" s="114"/>
      <c r="D200" s="114"/>
    </row>
    <row r="201" s="122" customFormat="1" spans="3:4">
      <c r="C201" s="114"/>
      <c r="D201" s="114"/>
    </row>
    <row r="202" s="122" customFormat="1" spans="3:4">
      <c r="C202" s="114"/>
      <c r="D202" s="114"/>
    </row>
    <row r="203" s="122" customFormat="1" spans="3:4">
      <c r="C203" s="114"/>
      <c r="D203" s="114"/>
    </row>
    <row r="204" s="122" customFormat="1" spans="3:4">
      <c r="C204" s="114"/>
      <c r="D204" s="114"/>
    </row>
    <row r="205" s="122" customFormat="1" spans="3:4">
      <c r="C205" s="114"/>
      <c r="D205" s="114"/>
    </row>
    <row r="206" s="122" customFormat="1" spans="3:4">
      <c r="C206" s="114"/>
      <c r="D206" s="114"/>
    </row>
    <row r="207" s="122" customFormat="1" spans="3:4">
      <c r="C207" s="114"/>
      <c r="D207" s="114"/>
    </row>
    <row r="208" s="122" customFormat="1" spans="3:4">
      <c r="C208" s="114"/>
      <c r="D208" s="114"/>
    </row>
    <row r="209" s="122" customFormat="1" spans="3:4">
      <c r="C209" s="114"/>
      <c r="D209" s="114"/>
    </row>
    <row r="210" s="122" customFormat="1" spans="3:4">
      <c r="C210" s="114"/>
      <c r="D210" s="114"/>
    </row>
    <row r="211" s="122" customFormat="1" spans="3:4">
      <c r="C211" s="114"/>
      <c r="D211" s="114"/>
    </row>
    <row r="212" s="122" customFormat="1" spans="3:4">
      <c r="C212" s="114"/>
      <c r="D212" s="114"/>
    </row>
    <row r="213" s="122" customFormat="1" spans="3:4">
      <c r="C213" s="114"/>
      <c r="D213" s="114"/>
    </row>
    <row r="214" s="122" customFormat="1" spans="3:4">
      <c r="C214" s="114"/>
      <c r="D214" s="114"/>
    </row>
    <row r="215" s="122" customFormat="1" spans="3:4">
      <c r="C215" s="114"/>
      <c r="D215" s="114"/>
    </row>
    <row r="216" s="122" customFormat="1" spans="3:4">
      <c r="C216" s="114"/>
      <c r="D216" s="114"/>
    </row>
    <row r="217" s="122" customFormat="1" spans="3:4">
      <c r="C217" s="114"/>
      <c r="D217" s="114"/>
    </row>
    <row r="218" s="122" customFormat="1" spans="3:4">
      <c r="C218" s="114"/>
      <c r="D218" s="114"/>
    </row>
    <row r="219" s="122" customFormat="1" spans="3:4">
      <c r="C219" s="114"/>
      <c r="D219" s="114"/>
    </row>
    <row r="220" s="122" customFormat="1" spans="3:4">
      <c r="C220" s="114"/>
      <c r="D220" s="114"/>
    </row>
    <row r="221" s="122" customFormat="1" spans="3:4">
      <c r="C221" s="114"/>
      <c r="D221" s="114"/>
    </row>
    <row r="222" s="122" customFormat="1" spans="3:4">
      <c r="C222" s="114"/>
      <c r="D222" s="114"/>
    </row>
    <row r="223" s="122" customFormat="1" spans="3:4">
      <c r="C223" s="114"/>
      <c r="D223" s="114"/>
    </row>
    <row r="224" s="122" customFormat="1" spans="3:4">
      <c r="C224" s="114"/>
      <c r="D224" s="114"/>
    </row>
    <row r="225" s="122" customFormat="1" spans="3:4">
      <c r="C225" s="114"/>
      <c r="D225" s="114"/>
    </row>
    <row r="226" s="122" customFormat="1" spans="3:4">
      <c r="C226" s="114"/>
      <c r="D226" s="114"/>
    </row>
    <row r="227" s="122" customFormat="1" spans="3:4">
      <c r="C227" s="114"/>
      <c r="D227" s="114"/>
    </row>
    <row r="228" s="122" customFormat="1" spans="3:4">
      <c r="C228" s="114"/>
      <c r="D228" s="114"/>
    </row>
    <row r="229" s="122" customFormat="1" spans="3:4">
      <c r="C229" s="114"/>
      <c r="D229" s="114"/>
    </row>
    <row r="230" s="122" customFormat="1" spans="3:4">
      <c r="C230" s="114"/>
      <c r="D230" s="114"/>
    </row>
    <row r="231" s="122" customFormat="1" spans="3:4">
      <c r="C231" s="114"/>
      <c r="D231" s="114"/>
    </row>
    <row r="232" s="122" customFormat="1" spans="3:4">
      <c r="C232" s="114"/>
      <c r="D232" s="114"/>
    </row>
    <row r="233" s="122" customFormat="1" spans="3:4">
      <c r="C233" s="114"/>
      <c r="D233" s="114"/>
    </row>
    <row r="234" s="122" customFormat="1" spans="3:4">
      <c r="C234" s="114"/>
      <c r="D234" s="114"/>
    </row>
    <row r="235" s="122" customFormat="1" spans="3:4">
      <c r="C235" s="114"/>
      <c r="D235" s="114"/>
    </row>
    <row r="236" s="122" customFormat="1" spans="3:4">
      <c r="C236" s="114"/>
      <c r="D236" s="114"/>
    </row>
    <row r="237" s="122" customFormat="1" spans="3:4">
      <c r="C237" s="114"/>
      <c r="D237" s="114"/>
    </row>
    <row r="238" s="122" customFormat="1" spans="3:4">
      <c r="C238" s="114"/>
      <c r="D238" s="114"/>
    </row>
    <row r="239" s="122" customFormat="1" spans="3:4">
      <c r="C239" s="114"/>
      <c r="D239" s="114"/>
    </row>
    <row r="240" s="122" customFormat="1" spans="3:4">
      <c r="C240" s="114"/>
      <c r="D240" s="114"/>
    </row>
    <row r="241" s="122" customFormat="1" spans="3:4">
      <c r="C241" s="114"/>
      <c r="D241" s="114"/>
    </row>
    <row r="242" s="122" customFormat="1" spans="3:4">
      <c r="C242" s="114"/>
      <c r="D242" s="114"/>
    </row>
    <row r="243" s="122" customFormat="1" spans="3:4">
      <c r="C243" s="114"/>
      <c r="D243" s="114"/>
    </row>
    <row r="244" s="122" customFormat="1" spans="3:4">
      <c r="C244" s="114"/>
      <c r="D244" s="114"/>
    </row>
    <row r="245" s="122" customFormat="1" spans="3:4">
      <c r="C245" s="114"/>
      <c r="D245" s="114"/>
    </row>
    <row r="246" s="122" customFormat="1" spans="3:4">
      <c r="C246" s="114"/>
      <c r="D246" s="114"/>
    </row>
    <row r="247" s="122" customFormat="1" spans="3:4">
      <c r="C247" s="114"/>
      <c r="D247" s="114"/>
    </row>
    <row r="248" s="122" customFormat="1" spans="3:4">
      <c r="C248" s="114"/>
      <c r="D248" s="114"/>
    </row>
    <row r="249" s="122" customFormat="1" spans="3:4">
      <c r="C249" s="114"/>
      <c r="D249" s="114"/>
    </row>
    <row r="250" s="122" customFormat="1" spans="3:4">
      <c r="C250" s="114"/>
      <c r="D250" s="114"/>
    </row>
    <row r="251" s="122" customFormat="1" spans="3:4">
      <c r="C251" s="114"/>
      <c r="D251" s="114"/>
    </row>
    <row r="252" s="122" customFormat="1" spans="3:4">
      <c r="C252" s="114"/>
      <c r="D252" s="114"/>
    </row>
    <row r="253" s="122" customFormat="1" spans="3:4">
      <c r="C253" s="114"/>
      <c r="D253" s="114"/>
    </row>
    <row r="254" s="122" customFormat="1" spans="3:4">
      <c r="C254" s="114"/>
      <c r="D254" s="114"/>
    </row>
    <row r="255" s="122" customFormat="1" spans="3:4">
      <c r="C255" s="114"/>
      <c r="D255" s="114"/>
    </row>
    <row r="256" s="122" customFormat="1" spans="3:4">
      <c r="C256" s="114"/>
      <c r="D256" s="114"/>
    </row>
  </sheetData>
  <mergeCells count="2">
    <mergeCell ref="A2:D2"/>
    <mergeCell ref="A3:D3"/>
  </mergeCells>
  <pageMargins left="0.708661417322835" right="0.708661417322835" top="0.31496062992126" bottom="0.31496062992126" header="0.31496062992126" footer="0.31496062992126"/>
  <pageSetup paperSize="9" orientation="portrait"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6"/>
  <sheetViews>
    <sheetView zoomScale="70" zoomScaleNormal="70" topLeftCell="A13" workbookViewId="0">
      <selection activeCell="D33" sqref="D33"/>
    </sheetView>
  </sheetViews>
  <sheetFormatPr defaultColWidth="9" defaultRowHeight="20.25"/>
  <cols>
    <col min="1" max="1" width="35.875" style="162" customWidth="1"/>
    <col min="2" max="2" width="14.125" style="164" customWidth="1"/>
    <col min="3" max="3" width="14.5" style="164" customWidth="1"/>
    <col min="4" max="4" width="10.875" style="164" customWidth="1"/>
    <col min="5" max="5" width="15.8916666666667" style="231" customWidth="1"/>
    <col min="6" max="6" width="12.875" style="164" customWidth="1"/>
    <col min="7" max="7" width="11" style="164" customWidth="1"/>
    <col min="8" max="8" width="11.875" style="164" customWidth="1"/>
    <col min="9" max="9" width="11.875" style="164" hidden="1" customWidth="1"/>
    <col min="10" max="10" width="27.5" style="251" hidden="1" customWidth="1"/>
    <col min="11" max="11" width="15.875" style="251" hidden="1" customWidth="1"/>
    <col min="12" max="12" width="17.375" style="251" hidden="1" customWidth="1"/>
    <col min="13" max="13" width="17.375" style="163" hidden="1" customWidth="1"/>
    <col min="14" max="14" width="29.125" style="252" hidden="1" customWidth="1"/>
    <col min="15" max="15" width="13.375" style="252" hidden="1" customWidth="1"/>
    <col min="16" max="16" width="16.125" style="252" hidden="1" customWidth="1"/>
    <col min="17" max="17" width="9" style="163" hidden="1" customWidth="1"/>
    <col min="18" max="18" width="31.75" style="163" hidden="1" customWidth="1"/>
    <col min="19" max="19" width="26.125" style="163" hidden="1" customWidth="1"/>
    <col min="20" max="22" width="9" style="163" hidden="1" customWidth="1"/>
    <col min="23" max="16384" width="9" style="163"/>
  </cols>
  <sheetData>
    <row r="1" ht="19.9" customHeight="1" spans="1:2">
      <c r="A1" s="165" t="s">
        <v>548</v>
      </c>
      <c r="B1" s="253"/>
    </row>
    <row r="2" s="158" customFormat="1" ht="25.5" customHeight="1" spans="1:16">
      <c r="A2" s="254" t="s">
        <v>549</v>
      </c>
      <c r="B2" s="254"/>
      <c r="C2" s="254"/>
      <c r="D2" s="254"/>
      <c r="E2" s="254"/>
      <c r="F2" s="254"/>
      <c r="G2" s="254"/>
      <c r="H2" s="254"/>
      <c r="J2" s="263"/>
      <c r="K2" s="263"/>
      <c r="L2" s="263"/>
      <c r="N2" s="264"/>
      <c r="O2" s="264"/>
      <c r="P2" s="264"/>
    </row>
    <row r="3" s="159" customFormat="1" ht="18" customHeight="1" spans="1:16">
      <c r="A3" s="167"/>
      <c r="B3" s="255"/>
      <c r="C3" s="255"/>
      <c r="D3" s="255"/>
      <c r="E3" s="255"/>
      <c r="F3" s="255"/>
      <c r="G3" s="255"/>
      <c r="H3" s="255" t="s">
        <v>2</v>
      </c>
      <c r="J3" s="265"/>
      <c r="K3" s="265"/>
      <c r="L3" s="265"/>
      <c r="N3" s="266"/>
      <c r="O3" s="266"/>
      <c r="P3" s="266"/>
    </row>
    <row r="4" s="160" customFormat="1" ht="18" customHeight="1" spans="1:16">
      <c r="A4" s="170" t="s">
        <v>3</v>
      </c>
      <c r="B4" s="170" t="s">
        <v>4</v>
      </c>
      <c r="C4" s="256" t="s">
        <v>5</v>
      </c>
      <c r="D4" s="172" t="s">
        <v>6</v>
      </c>
      <c r="E4" s="172"/>
      <c r="F4" s="257" t="s">
        <v>7</v>
      </c>
      <c r="G4" s="258"/>
      <c r="H4" s="259"/>
      <c r="J4" s="267"/>
      <c r="K4" s="267"/>
      <c r="L4" s="267"/>
      <c r="N4" s="268"/>
      <c r="O4" s="268"/>
      <c r="P4" s="268"/>
    </row>
    <row r="5" s="160" customFormat="1" ht="18.75" customHeight="1" spans="1:16">
      <c r="A5" s="173"/>
      <c r="B5" s="173"/>
      <c r="C5" s="260"/>
      <c r="D5" s="172" t="s">
        <v>8</v>
      </c>
      <c r="E5" s="172" t="s">
        <v>9</v>
      </c>
      <c r="F5" s="172" t="s">
        <v>10</v>
      </c>
      <c r="G5" s="172" t="s">
        <v>11</v>
      </c>
      <c r="H5" s="172" t="s">
        <v>12</v>
      </c>
      <c r="J5" s="267"/>
      <c r="K5" s="267"/>
      <c r="L5" s="267"/>
      <c r="N5" s="268"/>
      <c r="O5" s="268"/>
      <c r="P5" s="268"/>
    </row>
    <row r="6" s="161" customFormat="1" customHeight="1" spans="1:19">
      <c r="A6" s="174" t="s">
        <v>13</v>
      </c>
      <c r="B6" s="176">
        <v>184620</v>
      </c>
      <c r="C6" s="176">
        <v>187010</v>
      </c>
      <c r="D6" s="175">
        <v>189995</v>
      </c>
      <c r="E6" s="261">
        <f>SUM(100*D6/C6)</f>
        <v>101.596171327736</v>
      </c>
      <c r="F6" s="175">
        <v>182449</v>
      </c>
      <c r="G6" s="175">
        <f>SUM(D6-F6)</f>
        <v>7546</v>
      </c>
      <c r="H6" s="262">
        <f>SUM(100*G6/F6)</f>
        <v>4.1359503203635</v>
      </c>
      <c r="I6" s="269"/>
      <c r="J6" s="263"/>
      <c r="K6" s="263"/>
      <c r="L6" s="263"/>
      <c r="N6" s="264"/>
      <c r="O6" s="264"/>
      <c r="P6" s="264"/>
      <c r="R6" s="276" t="s">
        <v>14</v>
      </c>
      <c r="S6" s="263">
        <v>168760</v>
      </c>
    </row>
    <row r="7" s="161" customFormat="1" ht="19.5" customHeight="1" spans="1:19">
      <c r="A7" s="178" t="s">
        <v>15</v>
      </c>
      <c r="B7" s="176">
        <v>112395</v>
      </c>
      <c r="C7" s="176">
        <f>135795+5500</f>
        <v>141295</v>
      </c>
      <c r="D7" s="175">
        <v>140981</v>
      </c>
      <c r="E7" s="261">
        <f>SUM(100*D7/C7)</f>
        <v>99.7777699140097</v>
      </c>
      <c r="F7" s="175">
        <v>111006</v>
      </c>
      <c r="G7" s="175">
        <f>SUM(D7-F7)</f>
        <v>29975</v>
      </c>
      <c r="H7" s="262">
        <f>SUM(100*G7/F7)</f>
        <v>27.0030448804569</v>
      </c>
      <c r="I7" s="269"/>
      <c r="J7" s="263"/>
      <c r="K7" s="263"/>
      <c r="L7" s="263"/>
      <c r="N7" s="264"/>
      <c r="O7" s="264"/>
      <c r="P7" s="264"/>
      <c r="R7" s="277" t="s">
        <v>16</v>
      </c>
      <c r="S7" s="263">
        <v>101200</v>
      </c>
    </row>
    <row r="8" s="161" customFormat="1" ht="19.5" customHeight="1" spans="1:19">
      <c r="A8" s="178" t="s">
        <v>17</v>
      </c>
      <c r="B8" s="176">
        <v>52605</v>
      </c>
      <c r="C8" s="176">
        <v>52605</v>
      </c>
      <c r="D8" s="175">
        <v>49845</v>
      </c>
      <c r="E8" s="261">
        <f>SUM(100*D8/C8)</f>
        <v>94.7533504419732</v>
      </c>
      <c r="F8" s="175">
        <v>51799</v>
      </c>
      <c r="G8" s="175">
        <f>SUM(D8-F8)</f>
        <v>-1954</v>
      </c>
      <c r="H8" s="262">
        <f>SUM(100*G8/F8)</f>
        <v>-3.77227359601537</v>
      </c>
      <c r="I8" s="269"/>
      <c r="J8" s="263"/>
      <c r="K8" s="263"/>
      <c r="L8" s="263"/>
      <c r="N8" s="264"/>
      <c r="O8" s="264"/>
      <c r="P8" s="264"/>
      <c r="R8" s="278" t="s">
        <v>17</v>
      </c>
      <c r="S8" s="263">
        <v>44900</v>
      </c>
    </row>
    <row r="9" s="161" customFormat="1" ht="19.5" customHeight="1" spans="1:19">
      <c r="A9" s="178" t="s">
        <v>18</v>
      </c>
      <c r="B9" s="176">
        <v>14000</v>
      </c>
      <c r="C9" s="176">
        <v>14000</v>
      </c>
      <c r="D9" s="175">
        <v>18795</v>
      </c>
      <c r="E9" s="261">
        <f>SUM(100*D9/C9)</f>
        <v>134.25</v>
      </c>
      <c r="F9" s="175">
        <v>14729</v>
      </c>
      <c r="G9" s="175">
        <f>SUM(D9-F9)</f>
        <v>4066</v>
      </c>
      <c r="H9" s="262">
        <f>SUM(100*G9/F9)</f>
        <v>27.6054043044334</v>
      </c>
      <c r="I9" s="269"/>
      <c r="K9" s="263"/>
      <c r="L9" s="263"/>
      <c r="N9" s="264"/>
      <c r="O9" s="264"/>
      <c r="P9" s="264"/>
      <c r="R9" s="263"/>
      <c r="S9" s="263"/>
    </row>
    <row r="10" s="161" customFormat="1" ht="19.5" customHeight="1" spans="1:19">
      <c r="A10" s="178" t="s">
        <v>19</v>
      </c>
      <c r="B10" s="176">
        <v>19500</v>
      </c>
      <c r="C10" s="176">
        <v>19500</v>
      </c>
      <c r="D10" s="175">
        <v>18723</v>
      </c>
      <c r="E10" s="261">
        <f t="shared" ref="E10:E22" si="0">SUM(100*D10/C10)</f>
        <v>96.0153846153846</v>
      </c>
      <c r="F10" s="175">
        <v>19378</v>
      </c>
      <c r="G10" s="175">
        <f t="shared" ref="G10:G32" si="1">SUM(D10-F10)</f>
        <v>-655</v>
      </c>
      <c r="H10" s="262">
        <f t="shared" ref="H10:H22" si="2">SUM(100*G10/F10)</f>
        <v>-3.38012178759418</v>
      </c>
      <c r="I10" s="269"/>
      <c r="J10" s="263"/>
      <c r="K10" s="263"/>
      <c r="L10" s="263"/>
      <c r="N10" s="264"/>
      <c r="O10" s="264"/>
      <c r="P10" s="264"/>
      <c r="R10" s="278" t="s">
        <v>20</v>
      </c>
      <c r="S10" s="263">
        <v>10900</v>
      </c>
    </row>
    <row r="11" s="161" customFormat="1" ht="19.5" customHeight="1" spans="1:19">
      <c r="A11" s="178" t="s">
        <v>21</v>
      </c>
      <c r="B11" s="176">
        <v>2600</v>
      </c>
      <c r="C11" s="176">
        <v>26000</v>
      </c>
      <c r="D11" s="175">
        <v>26186</v>
      </c>
      <c r="E11" s="261">
        <f t="shared" si="0"/>
        <v>100.715384615385</v>
      </c>
      <c r="F11" s="175">
        <v>2676</v>
      </c>
      <c r="G11" s="175">
        <f t="shared" si="1"/>
        <v>23510</v>
      </c>
      <c r="H11" s="262">
        <f t="shared" si="2"/>
        <v>878.550074738416</v>
      </c>
      <c r="I11" s="269"/>
      <c r="J11" s="263"/>
      <c r="K11" s="263"/>
      <c r="L11" s="263"/>
      <c r="N11" s="264"/>
      <c r="O11" s="264"/>
      <c r="P11" s="264"/>
      <c r="R11" s="278" t="s">
        <v>22</v>
      </c>
      <c r="S11" s="263">
        <v>4200</v>
      </c>
    </row>
    <row r="12" s="161" customFormat="1" ht="19.5" customHeight="1" spans="1:19">
      <c r="A12" s="178" t="s">
        <v>23</v>
      </c>
      <c r="B12" s="176">
        <v>2400</v>
      </c>
      <c r="C12" s="176">
        <v>2400</v>
      </c>
      <c r="D12" s="175">
        <v>2134</v>
      </c>
      <c r="E12" s="261">
        <f t="shared" si="0"/>
        <v>88.9166666666667</v>
      </c>
      <c r="F12" s="175">
        <v>2192</v>
      </c>
      <c r="G12" s="175">
        <f t="shared" si="1"/>
        <v>-58</v>
      </c>
      <c r="H12" s="262">
        <f t="shared" si="2"/>
        <v>-2.64598540145985</v>
      </c>
      <c r="I12" s="269"/>
      <c r="J12" s="263"/>
      <c r="K12" s="263"/>
      <c r="L12" s="263"/>
      <c r="N12" s="264"/>
      <c r="O12" s="264"/>
      <c r="P12" s="264"/>
      <c r="R12" s="278" t="s">
        <v>23</v>
      </c>
      <c r="S12" s="263">
        <v>2300</v>
      </c>
    </row>
    <row r="13" s="161" customFormat="1" ht="19.5" customHeight="1" spans="1:19">
      <c r="A13" s="178" t="s">
        <v>24</v>
      </c>
      <c r="B13" s="176">
        <v>7000</v>
      </c>
      <c r="C13" s="176">
        <v>7000</v>
      </c>
      <c r="D13" s="175">
        <v>7049</v>
      </c>
      <c r="E13" s="261">
        <f t="shared" si="0"/>
        <v>100.7</v>
      </c>
      <c r="F13" s="175">
        <v>6964</v>
      </c>
      <c r="G13" s="175">
        <f t="shared" si="1"/>
        <v>85</v>
      </c>
      <c r="H13" s="262">
        <f t="shared" si="2"/>
        <v>1.220562894888</v>
      </c>
      <c r="I13" s="269"/>
      <c r="J13" s="263"/>
      <c r="K13" s="263"/>
      <c r="L13" s="263"/>
      <c r="N13" s="264"/>
      <c r="O13" s="264"/>
      <c r="P13" s="264"/>
      <c r="R13" s="278" t="s">
        <v>25</v>
      </c>
      <c r="S13" s="263">
        <v>7100</v>
      </c>
    </row>
    <row r="14" s="161" customFormat="1" ht="19.5" customHeight="1" spans="1:19">
      <c r="A14" s="178" t="s">
        <v>26</v>
      </c>
      <c r="B14" s="176">
        <v>5000</v>
      </c>
      <c r="C14" s="176">
        <v>5000</v>
      </c>
      <c r="D14" s="175">
        <v>5121</v>
      </c>
      <c r="E14" s="261">
        <f t="shared" si="0"/>
        <v>102.42</v>
      </c>
      <c r="F14" s="175">
        <v>4574</v>
      </c>
      <c r="G14" s="175">
        <f t="shared" si="1"/>
        <v>547</v>
      </c>
      <c r="H14" s="262">
        <f t="shared" si="2"/>
        <v>11.9588981198076</v>
      </c>
      <c r="I14" s="269"/>
      <c r="J14" s="263"/>
      <c r="K14" s="263"/>
      <c r="L14" s="263"/>
      <c r="N14" s="264"/>
      <c r="O14" s="264"/>
      <c r="P14" s="264"/>
      <c r="R14" s="278" t="s">
        <v>26</v>
      </c>
      <c r="S14" s="263">
        <v>5500</v>
      </c>
    </row>
    <row r="15" s="161" customFormat="1" ht="19.5" customHeight="1" spans="1:19">
      <c r="A15" s="178" t="s">
        <v>27</v>
      </c>
      <c r="B15" s="176">
        <v>1330</v>
      </c>
      <c r="C15" s="176">
        <v>1330</v>
      </c>
      <c r="D15" s="175">
        <v>1562</v>
      </c>
      <c r="E15" s="261">
        <f t="shared" si="0"/>
        <v>117.443609022556</v>
      </c>
      <c r="F15" s="175">
        <v>1415</v>
      </c>
      <c r="G15" s="175">
        <f t="shared" si="1"/>
        <v>147</v>
      </c>
      <c r="H15" s="262">
        <f t="shared" si="2"/>
        <v>10.3886925795053</v>
      </c>
      <c r="I15" s="269"/>
      <c r="J15" s="263"/>
      <c r="K15" s="263"/>
      <c r="L15" s="263"/>
      <c r="N15" s="264"/>
      <c r="O15" s="264"/>
      <c r="P15" s="264"/>
      <c r="R15" s="278" t="s">
        <v>27</v>
      </c>
      <c r="S15" s="263">
        <v>1600</v>
      </c>
    </row>
    <row r="16" s="161" customFormat="1" ht="19.5" customHeight="1" spans="1:19">
      <c r="A16" s="178" t="s">
        <v>28</v>
      </c>
      <c r="B16" s="176">
        <v>4600</v>
      </c>
      <c r="C16" s="176">
        <v>4600</v>
      </c>
      <c r="D16" s="175">
        <v>4591</v>
      </c>
      <c r="E16" s="261">
        <f t="shared" si="0"/>
        <v>99.804347826087</v>
      </c>
      <c r="F16" s="175">
        <v>4636</v>
      </c>
      <c r="G16" s="175">
        <f t="shared" si="1"/>
        <v>-45</v>
      </c>
      <c r="H16" s="262">
        <f t="shared" si="2"/>
        <v>-0.970664365832614</v>
      </c>
      <c r="I16" s="269"/>
      <c r="J16" s="263"/>
      <c r="K16" s="263"/>
      <c r="L16" s="263"/>
      <c r="N16" s="264"/>
      <c r="O16" s="264"/>
      <c r="P16" s="264"/>
      <c r="R16" s="278" t="s">
        <v>28</v>
      </c>
      <c r="S16" s="263">
        <v>4600</v>
      </c>
    </row>
    <row r="17" s="161" customFormat="1" ht="19.5" customHeight="1" spans="1:19">
      <c r="A17" s="178" t="s">
        <v>29</v>
      </c>
      <c r="B17" s="176">
        <v>4600</v>
      </c>
      <c r="C17" s="176">
        <f>4600+5500</f>
        <v>10100</v>
      </c>
      <c r="D17" s="175">
        <v>10314</v>
      </c>
      <c r="E17" s="261">
        <f t="shared" si="0"/>
        <v>102.118811881188</v>
      </c>
      <c r="F17" s="175">
        <v>4654</v>
      </c>
      <c r="G17" s="175">
        <f t="shared" si="1"/>
        <v>5660</v>
      </c>
      <c r="H17" s="262">
        <f t="shared" si="2"/>
        <v>121.615814353245</v>
      </c>
      <c r="I17" s="269"/>
      <c r="J17" s="263"/>
      <c r="K17" s="263"/>
      <c r="L17" s="263"/>
      <c r="N17" s="264"/>
      <c r="O17" s="264"/>
      <c r="P17" s="264"/>
      <c r="R17" s="278" t="s">
        <v>29</v>
      </c>
      <c r="S17" s="263">
        <v>7600</v>
      </c>
    </row>
    <row r="18" s="161" customFormat="1" ht="19.5" customHeight="1" spans="1:19">
      <c r="A18" s="178" t="s">
        <v>30</v>
      </c>
      <c r="B18" s="176">
        <v>1500</v>
      </c>
      <c r="C18" s="176">
        <v>1500</v>
      </c>
      <c r="D18" s="175">
        <v>1692</v>
      </c>
      <c r="E18" s="261">
        <f t="shared" si="0"/>
        <v>112.8</v>
      </c>
      <c r="F18" s="175">
        <v>1474</v>
      </c>
      <c r="G18" s="175">
        <f t="shared" si="1"/>
        <v>218</v>
      </c>
      <c r="H18" s="262">
        <f t="shared" si="2"/>
        <v>14.7896879240163</v>
      </c>
      <c r="I18" s="269"/>
      <c r="J18" s="263"/>
      <c r="K18" s="263"/>
      <c r="L18" s="263"/>
      <c r="N18" s="264"/>
      <c r="O18" s="264"/>
      <c r="P18" s="264"/>
      <c r="R18" s="278" t="s">
        <v>30</v>
      </c>
      <c r="S18" s="263">
        <v>1100</v>
      </c>
    </row>
    <row r="19" s="161" customFormat="1" ht="19.5" customHeight="1" spans="1:19">
      <c r="A19" s="178" t="s">
        <v>31</v>
      </c>
      <c r="B19" s="176">
        <v>150</v>
      </c>
      <c r="C19" s="176">
        <v>150</v>
      </c>
      <c r="D19" s="175">
        <v>121</v>
      </c>
      <c r="E19" s="261">
        <f t="shared" si="0"/>
        <v>80.6666666666667</v>
      </c>
      <c r="F19" s="175">
        <v>240</v>
      </c>
      <c r="G19" s="175">
        <f t="shared" si="1"/>
        <v>-119</v>
      </c>
      <c r="H19" s="262">
        <f t="shared" si="2"/>
        <v>-49.5833333333333</v>
      </c>
      <c r="I19" s="269"/>
      <c r="J19" s="263"/>
      <c r="K19" s="263"/>
      <c r="L19" s="263"/>
      <c r="N19" s="264"/>
      <c r="O19" s="264"/>
      <c r="P19" s="264"/>
      <c r="R19" s="278" t="s">
        <v>31</v>
      </c>
      <c r="S19" s="263">
        <v>1900</v>
      </c>
    </row>
    <row r="20" s="161" customFormat="1" ht="19.5" customHeight="1" spans="1:19">
      <c r="A20" s="178" t="s">
        <v>32</v>
      </c>
      <c r="B20" s="176">
        <v>8500</v>
      </c>
      <c r="C20" s="176">
        <v>8500</v>
      </c>
      <c r="D20" s="175">
        <v>10386</v>
      </c>
      <c r="E20" s="261">
        <f t="shared" si="0"/>
        <v>122.188235294118</v>
      </c>
      <c r="F20" s="175">
        <v>8215</v>
      </c>
      <c r="G20" s="175">
        <f t="shared" si="1"/>
        <v>2171</v>
      </c>
      <c r="H20" s="262">
        <f t="shared" si="2"/>
        <v>26.427267194157</v>
      </c>
      <c r="I20" s="269"/>
      <c r="J20" s="263"/>
      <c r="K20" s="263"/>
      <c r="L20" s="263"/>
      <c r="N20" s="264"/>
      <c r="O20" s="264"/>
      <c r="P20" s="264"/>
      <c r="R20" s="278" t="s">
        <v>32</v>
      </c>
      <c r="S20" s="263">
        <v>6800</v>
      </c>
    </row>
    <row r="21" s="161" customFormat="1" ht="19.5" customHeight="1" spans="1:19">
      <c r="A21" s="178" t="s">
        <v>33</v>
      </c>
      <c r="B21" s="176">
        <v>1850</v>
      </c>
      <c r="C21" s="176">
        <v>1850</v>
      </c>
      <c r="D21" s="175">
        <v>2211</v>
      </c>
      <c r="E21" s="261">
        <f t="shared" si="0"/>
        <v>119.513513513514</v>
      </c>
      <c r="F21" s="175">
        <v>1878</v>
      </c>
      <c r="G21" s="175">
        <f t="shared" si="1"/>
        <v>333</v>
      </c>
      <c r="H21" s="262">
        <f t="shared" si="2"/>
        <v>17.7316293929712</v>
      </c>
      <c r="I21" s="269"/>
      <c r="J21" s="263"/>
      <c r="K21" s="263"/>
      <c r="L21" s="263"/>
      <c r="N21" s="264"/>
      <c r="O21" s="264"/>
      <c r="P21" s="264"/>
      <c r="R21" s="278" t="s">
        <v>33</v>
      </c>
      <c r="S21" s="263">
        <v>2500</v>
      </c>
    </row>
    <row r="22" s="161" customFormat="1" ht="19.5" customHeight="1" spans="1:19">
      <c r="A22" s="178" t="s">
        <v>34</v>
      </c>
      <c r="B22" s="176">
        <v>760</v>
      </c>
      <c r="C22" s="176">
        <v>760</v>
      </c>
      <c r="D22" s="175">
        <v>923</v>
      </c>
      <c r="E22" s="261">
        <f t="shared" si="0"/>
        <v>121.447368421053</v>
      </c>
      <c r="F22" s="175">
        <v>757</v>
      </c>
      <c r="G22" s="175">
        <f t="shared" si="1"/>
        <v>166</v>
      </c>
      <c r="H22" s="262">
        <f t="shared" si="2"/>
        <v>21.9286657859974</v>
      </c>
      <c r="I22" s="269"/>
      <c r="J22" s="263"/>
      <c r="K22" s="263"/>
      <c r="L22" s="263"/>
      <c r="N22" s="264"/>
      <c r="O22" s="264"/>
      <c r="P22" s="264"/>
      <c r="R22" s="263"/>
      <c r="S22" s="263"/>
    </row>
    <row r="23" s="161" customFormat="1" ht="19.5" customHeight="1" spans="1:19">
      <c r="A23" s="178" t="s">
        <v>35</v>
      </c>
      <c r="B23" s="176"/>
      <c r="C23" s="176"/>
      <c r="D23" s="175">
        <v>123</v>
      </c>
      <c r="E23" s="261"/>
      <c r="F23" s="175">
        <v>154</v>
      </c>
      <c r="G23" s="175">
        <f t="shared" si="1"/>
        <v>-31</v>
      </c>
      <c r="H23" s="262">
        <v>100</v>
      </c>
      <c r="I23" s="269"/>
      <c r="J23" s="263"/>
      <c r="K23" s="263"/>
      <c r="L23" s="263"/>
      <c r="N23" s="264"/>
      <c r="O23" s="264"/>
      <c r="P23" s="264"/>
      <c r="R23" s="263"/>
      <c r="S23" s="263"/>
    </row>
    <row r="24" s="161" customFormat="1" ht="19.5" customHeight="1" spans="1:19">
      <c r="A24" s="178" t="s">
        <v>36</v>
      </c>
      <c r="B24" s="176">
        <v>72225</v>
      </c>
      <c r="C24" s="176">
        <f>51215-5500</f>
        <v>45715</v>
      </c>
      <c r="D24" s="175">
        <v>49014</v>
      </c>
      <c r="E24" s="261">
        <f t="shared" ref="E24:E29" si="3">SUM(100*D24/C24)</f>
        <v>107.216449742973</v>
      </c>
      <c r="F24" s="175">
        <v>71443</v>
      </c>
      <c r="G24" s="175">
        <f t="shared" si="1"/>
        <v>-22429</v>
      </c>
      <c r="H24" s="262">
        <f t="shared" ref="H24:H32" si="4">SUM(100*G24/F24)</f>
        <v>-31.3942583598113</v>
      </c>
      <c r="I24" s="269"/>
      <c r="J24" s="263"/>
      <c r="K24" s="263"/>
      <c r="L24" s="263"/>
      <c r="N24" s="264"/>
      <c r="O24" s="264"/>
      <c r="P24" s="264"/>
      <c r="R24" s="277" t="s">
        <v>37</v>
      </c>
      <c r="S24" s="279">
        <v>67560</v>
      </c>
    </row>
    <row r="25" s="161" customFormat="1" ht="19.5" customHeight="1" spans="1:19">
      <c r="A25" s="178" t="s">
        <v>38</v>
      </c>
      <c r="B25" s="176">
        <v>6500</v>
      </c>
      <c r="C25" s="176">
        <v>6500</v>
      </c>
      <c r="D25" s="175">
        <v>8319</v>
      </c>
      <c r="E25" s="261">
        <f t="shared" si="3"/>
        <v>127.984615384615</v>
      </c>
      <c r="F25" s="175">
        <v>7009</v>
      </c>
      <c r="G25" s="175">
        <f t="shared" si="1"/>
        <v>1310</v>
      </c>
      <c r="H25" s="262">
        <f t="shared" si="4"/>
        <v>18.6902553859324</v>
      </c>
      <c r="I25" s="269"/>
      <c r="J25" s="263"/>
      <c r="K25" s="263"/>
      <c r="L25" s="263"/>
      <c r="N25" s="264"/>
      <c r="O25" s="264"/>
      <c r="P25" s="264"/>
      <c r="R25" s="278" t="s">
        <v>38</v>
      </c>
      <c r="S25" s="279">
        <v>6800</v>
      </c>
    </row>
    <row r="26" s="161" customFormat="1" ht="19.5" customHeight="1" spans="1:19">
      <c r="A26" s="178" t="s">
        <v>39</v>
      </c>
      <c r="B26" s="176">
        <v>2500</v>
      </c>
      <c r="C26" s="176">
        <v>2500</v>
      </c>
      <c r="D26" s="175">
        <v>2031</v>
      </c>
      <c r="E26" s="261">
        <f t="shared" si="3"/>
        <v>81.24</v>
      </c>
      <c r="F26" s="175">
        <v>3555</v>
      </c>
      <c r="G26" s="175">
        <f t="shared" si="1"/>
        <v>-1524</v>
      </c>
      <c r="H26" s="262">
        <f t="shared" si="4"/>
        <v>-42.8691983122363</v>
      </c>
      <c r="I26" s="269"/>
      <c r="J26" s="263"/>
      <c r="K26" s="263"/>
      <c r="L26" s="263"/>
      <c r="N26" s="264"/>
      <c r="O26" s="264"/>
      <c r="P26" s="264"/>
      <c r="R26" s="278" t="s">
        <v>40</v>
      </c>
      <c r="S26" s="279">
        <v>9600</v>
      </c>
    </row>
    <row r="27" s="161" customFormat="1" ht="19.5" customHeight="1" spans="1:19">
      <c r="A27" s="178" t="s">
        <v>41</v>
      </c>
      <c r="B27" s="176">
        <v>4800</v>
      </c>
      <c r="C27" s="176">
        <v>4800</v>
      </c>
      <c r="D27" s="175">
        <v>7410</v>
      </c>
      <c r="E27" s="261">
        <f t="shared" si="3"/>
        <v>154.375</v>
      </c>
      <c r="F27" s="175">
        <v>4753</v>
      </c>
      <c r="G27" s="175">
        <f t="shared" si="1"/>
        <v>2657</v>
      </c>
      <c r="H27" s="262">
        <f t="shared" si="4"/>
        <v>55.9015358720808</v>
      </c>
      <c r="I27" s="269"/>
      <c r="J27" s="263"/>
      <c r="K27" s="263"/>
      <c r="L27" s="263"/>
      <c r="N27" s="264"/>
      <c r="O27" s="264"/>
      <c r="P27" s="264"/>
      <c r="R27" s="278" t="s">
        <v>41</v>
      </c>
      <c r="S27" s="279">
        <v>4600</v>
      </c>
    </row>
    <row r="28" s="161" customFormat="1" ht="19.5" customHeight="1" spans="1:19">
      <c r="A28" s="178" t="s">
        <v>42</v>
      </c>
      <c r="B28" s="176">
        <v>35425</v>
      </c>
      <c r="C28" s="176">
        <v>22425</v>
      </c>
      <c r="D28" s="175">
        <v>22500</v>
      </c>
      <c r="E28" s="261">
        <f t="shared" si="3"/>
        <v>100.334448160535</v>
      </c>
      <c r="F28" s="175">
        <v>29150</v>
      </c>
      <c r="G28" s="175">
        <f t="shared" si="1"/>
        <v>-6650</v>
      </c>
      <c r="H28" s="262">
        <f t="shared" si="4"/>
        <v>-22.8130360205832</v>
      </c>
      <c r="I28" s="269"/>
      <c r="J28" s="263"/>
      <c r="K28" s="263"/>
      <c r="L28" s="263"/>
      <c r="N28" s="264"/>
      <c r="O28" s="264"/>
      <c r="P28" s="264"/>
      <c r="R28" s="278" t="s">
        <v>43</v>
      </c>
      <c r="S28" s="279">
        <v>24450</v>
      </c>
    </row>
    <row r="29" s="161" customFormat="1" ht="19.5" customHeight="1" spans="1:19">
      <c r="A29" s="178" t="s">
        <v>44</v>
      </c>
      <c r="B29" s="176">
        <v>23000</v>
      </c>
      <c r="C29" s="176">
        <f>14990-5500</f>
        <v>9490</v>
      </c>
      <c r="D29" s="175">
        <v>8627</v>
      </c>
      <c r="E29" s="261">
        <f t="shared" si="3"/>
        <v>90.9062170706006</v>
      </c>
      <c r="F29" s="175">
        <v>24931</v>
      </c>
      <c r="G29" s="175">
        <f t="shared" si="1"/>
        <v>-16304</v>
      </c>
      <c r="H29" s="262">
        <f t="shared" si="4"/>
        <v>-65.3964943243352</v>
      </c>
      <c r="I29" s="269"/>
      <c r="J29" s="263"/>
      <c r="K29" s="263"/>
      <c r="L29" s="263"/>
      <c r="N29" s="264"/>
      <c r="O29" s="264"/>
      <c r="P29" s="264"/>
      <c r="R29" s="278" t="s">
        <v>45</v>
      </c>
      <c r="S29" s="279">
        <v>22110</v>
      </c>
    </row>
    <row r="30" s="161" customFormat="1" ht="19.5" customHeight="1" spans="1:19">
      <c r="A30" s="178" t="s">
        <v>46</v>
      </c>
      <c r="B30" s="176"/>
      <c r="C30" s="175"/>
      <c r="D30" s="175">
        <v>0</v>
      </c>
      <c r="E30" s="261"/>
      <c r="F30" s="175">
        <v>1615</v>
      </c>
      <c r="G30" s="175">
        <f t="shared" si="1"/>
        <v>-1615</v>
      </c>
      <c r="H30" s="262">
        <f t="shared" si="4"/>
        <v>-100</v>
      </c>
      <c r="I30" s="269"/>
      <c r="J30" s="263"/>
      <c r="K30" s="263"/>
      <c r="L30" s="263"/>
      <c r="N30" s="264"/>
      <c r="O30" s="264"/>
      <c r="P30" s="264"/>
      <c r="R30" s="278" t="s">
        <v>46</v>
      </c>
      <c r="S30" s="279">
        <v>0</v>
      </c>
    </row>
    <row r="31" s="161" customFormat="1" ht="19.5" customHeight="1" spans="1:19">
      <c r="A31" s="178" t="s">
        <v>47</v>
      </c>
      <c r="B31" s="176"/>
      <c r="C31" s="175"/>
      <c r="D31" s="175">
        <v>127</v>
      </c>
      <c r="E31" s="261"/>
      <c r="F31" s="175">
        <v>430</v>
      </c>
      <c r="G31" s="175">
        <f t="shared" si="1"/>
        <v>-303</v>
      </c>
      <c r="H31" s="262">
        <f t="shared" si="4"/>
        <v>-70.4651162790698</v>
      </c>
      <c r="I31" s="269"/>
      <c r="J31" s="263" t="s">
        <v>550</v>
      </c>
      <c r="K31" s="263" t="s">
        <v>551</v>
      </c>
      <c r="L31" s="263" t="s">
        <v>552</v>
      </c>
      <c r="N31" s="264" t="s">
        <v>553</v>
      </c>
      <c r="O31" s="270" t="s">
        <v>5</v>
      </c>
      <c r="P31" s="270" t="s">
        <v>76</v>
      </c>
      <c r="R31" s="278" t="s">
        <v>47</v>
      </c>
      <c r="S31" s="279">
        <v>0</v>
      </c>
    </row>
    <row r="32" s="161" customFormat="1" customHeight="1" spans="1:16">
      <c r="A32" s="179" t="s">
        <v>48</v>
      </c>
      <c r="B32" s="175">
        <v>290216</v>
      </c>
      <c r="C32" s="175">
        <v>313140</v>
      </c>
      <c r="D32" s="175">
        <v>299305</v>
      </c>
      <c r="E32" s="261">
        <f t="shared" ref="E32:E48" si="5">SUM(100*D32/C32)</f>
        <v>95.581848374529</v>
      </c>
      <c r="F32" s="175">
        <v>292286</v>
      </c>
      <c r="G32" s="175">
        <f t="shared" si="1"/>
        <v>7019</v>
      </c>
      <c r="H32" s="262">
        <f t="shared" si="4"/>
        <v>2.4014150523802</v>
      </c>
      <c r="I32" s="262"/>
      <c r="J32" s="271" t="s">
        <v>48</v>
      </c>
      <c r="K32" s="272">
        <v>337122</v>
      </c>
      <c r="L32" s="263">
        <v>309236</v>
      </c>
      <c r="N32" s="271" t="s">
        <v>48</v>
      </c>
      <c r="O32" s="161">
        <v>32452</v>
      </c>
      <c r="P32" s="161">
        <v>32452</v>
      </c>
    </row>
    <row r="33" s="161" customFormat="1" ht="21" customHeight="1" spans="1:16">
      <c r="A33" s="180" t="s">
        <v>49</v>
      </c>
      <c r="B33" s="175">
        <v>56926</v>
      </c>
      <c r="C33" s="175">
        <v>30408</v>
      </c>
      <c r="D33" s="175">
        <v>28517</v>
      </c>
      <c r="E33" s="261">
        <f t="shared" si="5"/>
        <v>93.7812417784793</v>
      </c>
      <c r="F33" s="175">
        <v>42747</v>
      </c>
      <c r="G33" s="175">
        <f t="shared" ref="G33:G55" si="6">SUM(D33-F33)</f>
        <v>-14230</v>
      </c>
      <c r="H33" s="262">
        <f t="shared" ref="H33:H55" si="7">SUM(100*G33/F33)</f>
        <v>-33.2888857697616</v>
      </c>
      <c r="I33" s="262"/>
      <c r="J33" s="273" t="s">
        <v>79</v>
      </c>
      <c r="K33" s="272">
        <v>47459</v>
      </c>
      <c r="L33" s="263">
        <v>46101</v>
      </c>
      <c r="N33" s="274" t="s">
        <v>554</v>
      </c>
      <c r="O33" s="275">
        <v>15150</v>
      </c>
      <c r="P33" s="275">
        <v>15150</v>
      </c>
    </row>
    <row r="34" s="161" customFormat="1" customHeight="1" spans="1:16">
      <c r="A34" s="180" t="s">
        <v>50</v>
      </c>
      <c r="B34" s="175">
        <v>0</v>
      </c>
      <c r="C34" s="175">
        <v>0</v>
      </c>
      <c r="D34" s="175">
        <v>0</v>
      </c>
      <c r="E34" s="261"/>
      <c r="F34" s="175"/>
      <c r="G34" s="175">
        <f t="shared" si="6"/>
        <v>0</v>
      </c>
      <c r="H34" s="262"/>
      <c r="I34" s="262"/>
      <c r="J34" s="273" t="s">
        <v>555</v>
      </c>
      <c r="K34" s="272"/>
      <c r="L34" s="263"/>
      <c r="N34" s="274" t="s">
        <v>556</v>
      </c>
      <c r="O34" s="275">
        <v>0</v>
      </c>
      <c r="P34" s="275">
        <v>0</v>
      </c>
    </row>
    <row r="35" s="161" customFormat="1" customHeight="1" spans="1:16">
      <c r="A35" s="180" t="s">
        <v>51</v>
      </c>
      <c r="B35" s="175">
        <v>462</v>
      </c>
      <c r="C35" s="175">
        <v>517</v>
      </c>
      <c r="D35" s="175">
        <v>270</v>
      </c>
      <c r="E35" s="261">
        <f t="shared" si="5"/>
        <v>52.2243713733075</v>
      </c>
      <c r="F35" s="175">
        <v>119</v>
      </c>
      <c r="G35" s="175">
        <f t="shared" si="6"/>
        <v>151</v>
      </c>
      <c r="H35" s="262">
        <f t="shared" si="7"/>
        <v>126.890756302521</v>
      </c>
      <c r="I35" s="262"/>
      <c r="J35" s="273" t="s">
        <v>230</v>
      </c>
      <c r="K35" s="272">
        <v>134</v>
      </c>
      <c r="L35" s="263">
        <v>63</v>
      </c>
      <c r="N35" s="274" t="s">
        <v>557</v>
      </c>
      <c r="O35" s="275">
        <v>11</v>
      </c>
      <c r="P35" s="275">
        <v>11</v>
      </c>
    </row>
    <row r="36" s="161" customFormat="1" customHeight="1" spans="1:16">
      <c r="A36" s="180" t="s">
        <v>52</v>
      </c>
      <c r="B36" s="175">
        <v>14885</v>
      </c>
      <c r="C36" s="175">
        <v>14260</v>
      </c>
      <c r="D36" s="175">
        <v>13332</v>
      </c>
      <c r="E36" s="261">
        <f t="shared" si="5"/>
        <v>93.492286115007</v>
      </c>
      <c r="F36" s="175">
        <v>13483</v>
      </c>
      <c r="G36" s="175">
        <f t="shared" si="6"/>
        <v>-151</v>
      </c>
      <c r="H36" s="262">
        <f t="shared" si="7"/>
        <v>-1.11992879922866</v>
      </c>
      <c r="I36" s="262"/>
      <c r="J36" s="273" t="s">
        <v>236</v>
      </c>
      <c r="K36" s="272">
        <v>14229</v>
      </c>
      <c r="L36" s="263">
        <v>13762</v>
      </c>
      <c r="N36" s="274" t="s">
        <v>558</v>
      </c>
      <c r="O36" s="275">
        <v>471</v>
      </c>
      <c r="P36" s="275">
        <v>471</v>
      </c>
    </row>
    <row r="37" s="161" customFormat="1" customHeight="1" spans="1:16">
      <c r="A37" s="180" t="s">
        <v>53</v>
      </c>
      <c r="B37" s="175">
        <v>74095</v>
      </c>
      <c r="C37" s="175">
        <v>74359</v>
      </c>
      <c r="D37" s="175">
        <v>72436</v>
      </c>
      <c r="E37" s="261">
        <f t="shared" si="5"/>
        <v>97.4138974434836</v>
      </c>
      <c r="F37" s="175">
        <v>71886</v>
      </c>
      <c r="G37" s="175">
        <f t="shared" si="6"/>
        <v>550</v>
      </c>
      <c r="H37" s="262">
        <f t="shared" si="7"/>
        <v>0.76510029769357</v>
      </c>
      <c r="I37" s="262"/>
      <c r="J37" s="273" t="s">
        <v>266</v>
      </c>
      <c r="K37" s="272">
        <v>72683</v>
      </c>
      <c r="L37" s="263">
        <v>71409</v>
      </c>
      <c r="N37" s="274" t="s">
        <v>559</v>
      </c>
      <c r="O37" s="275">
        <v>147</v>
      </c>
      <c r="P37" s="275">
        <v>147</v>
      </c>
    </row>
    <row r="38" s="161" customFormat="1" customHeight="1" spans="1:16">
      <c r="A38" s="180" t="s">
        <v>54</v>
      </c>
      <c r="B38" s="175">
        <v>1909</v>
      </c>
      <c r="C38" s="175">
        <v>4378</v>
      </c>
      <c r="D38" s="175">
        <v>3311</v>
      </c>
      <c r="E38" s="261">
        <f t="shared" si="5"/>
        <v>75.6281407035176</v>
      </c>
      <c r="F38" s="175">
        <v>6113</v>
      </c>
      <c r="G38" s="175">
        <f t="shared" si="6"/>
        <v>-2802</v>
      </c>
      <c r="H38" s="262">
        <f t="shared" si="7"/>
        <v>-45.836741370849</v>
      </c>
      <c r="I38" s="262"/>
      <c r="J38" s="273" t="s">
        <v>323</v>
      </c>
      <c r="K38" s="272">
        <v>3911</v>
      </c>
      <c r="L38" s="263">
        <v>2967</v>
      </c>
      <c r="N38" s="274" t="s">
        <v>560</v>
      </c>
      <c r="O38" s="275">
        <v>68</v>
      </c>
      <c r="P38" s="275">
        <v>68</v>
      </c>
    </row>
    <row r="39" s="161" customFormat="1" customHeight="1" spans="1:16">
      <c r="A39" s="180" t="s">
        <v>55</v>
      </c>
      <c r="B39" s="175">
        <v>1019</v>
      </c>
      <c r="C39" s="175">
        <v>5092</v>
      </c>
      <c r="D39" s="175">
        <v>4632</v>
      </c>
      <c r="E39" s="261">
        <f t="shared" si="5"/>
        <v>90.9662215239591</v>
      </c>
      <c r="F39" s="175">
        <v>3207</v>
      </c>
      <c r="G39" s="175">
        <f t="shared" si="6"/>
        <v>1425</v>
      </c>
      <c r="H39" s="262">
        <f t="shared" si="7"/>
        <v>44.4340505144995</v>
      </c>
      <c r="I39" s="262"/>
      <c r="J39" s="273" t="s">
        <v>561</v>
      </c>
      <c r="K39" s="272">
        <v>4307</v>
      </c>
      <c r="L39" s="263">
        <v>3851</v>
      </c>
      <c r="N39" s="274" t="s">
        <v>562</v>
      </c>
      <c r="O39" s="275">
        <v>383</v>
      </c>
      <c r="P39" s="275">
        <v>383</v>
      </c>
    </row>
    <row r="40" s="161" customFormat="1" customHeight="1" spans="1:16">
      <c r="A40" s="180" t="s">
        <v>56</v>
      </c>
      <c r="B40" s="175">
        <v>30793</v>
      </c>
      <c r="C40" s="175">
        <v>38680</v>
      </c>
      <c r="D40" s="175">
        <v>37740</v>
      </c>
      <c r="E40" s="261">
        <f t="shared" si="5"/>
        <v>97.569803516029</v>
      </c>
      <c r="F40" s="175">
        <v>37087</v>
      </c>
      <c r="G40" s="175">
        <f t="shared" si="6"/>
        <v>653</v>
      </c>
      <c r="H40" s="262">
        <f t="shared" si="7"/>
        <v>1.76072478226872</v>
      </c>
      <c r="I40" s="262"/>
      <c r="J40" s="273" t="s">
        <v>408</v>
      </c>
      <c r="K40" s="272">
        <v>38107</v>
      </c>
      <c r="L40" s="263">
        <v>36549</v>
      </c>
      <c r="N40" s="274" t="s">
        <v>563</v>
      </c>
      <c r="O40" s="275">
        <v>1823</v>
      </c>
      <c r="P40" s="275">
        <v>1823</v>
      </c>
    </row>
    <row r="41" customHeight="1" spans="1:16">
      <c r="A41" s="180" t="s">
        <v>57</v>
      </c>
      <c r="B41" s="175">
        <v>26740</v>
      </c>
      <c r="C41" s="175">
        <v>29832</v>
      </c>
      <c r="D41" s="175">
        <v>28296</v>
      </c>
      <c r="E41" s="261">
        <f t="shared" si="5"/>
        <v>94.8511665325825</v>
      </c>
      <c r="F41" s="175">
        <v>24001</v>
      </c>
      <c r="G41" s="175">
        <f t="shared" si="6"/>
        <v>4295</v>
      </c>
      <c r="H41" s="262">
        <f t="shared" si="7"/>
        <v>17.895087704679</v>
      </c>
      <c r="I41" s="262"/>
      <c r="J41" s="273" t="s">
        <v>564</v>
      </c>
      <c r="K41" s="272">
        <v>27332</v>
      </c>
      <c r="L41" s="251">
        <v>26605</v>
      </c>
      <c r="N41" s="274" t="s">
        <v>565</v>
      </c>
      <c r="O41" s="275">
        <v>1767</v>
      </c>
      <c r="P41" s="275">
        <v>1767</v>
      </c>
    </row>
    <row r="42" customHeight="1" spans="1:16">
      <c r="A42" s="180" t="s">
        <v>58</v>
      </c>
      <c r="B42" s="175">
        <v>2480</v>
      </c>
      <c r="C42" s="175">
        <v>10461</v>
      </c>
      <c r="D42" s="175">
        <v>9644</v>
      </c>
      <c r="E42" s="261">
        <f t="shared" si="5"/>
        <v>92.1900391931938</v>
      </c>
      <c r="F42" s="175">
        <v>12175</v>
      </c>
      <c r="G42" s="175">
        <f t="shared" si="6"/>
        <v>-2531</v>
      </c>
      <c r="H42" s="262">
        <f t="shared" si="7"/>
        <v>-20.788501026694</v>
      </c>
      <c r="I42" s="262"/>
      <c r="J42" s="273" t="s">
        <v>183</v>
      </c>
      <c r="K42" s="272">
        <v>18060</v>
      </c>
      <c r="L42" s="251">
        <v>11762</v>
      </c>
      <c r="N42" s="274" t="s">
        <v>566</v>
      </c>
      <c r="O42" s="275">
        <v>206</v>
      </c>
      <c r="P42" s="275">
        <v>206</v>
      </c>
    </row>
    <row r="43" customHeight="1" spans="1:16">
      <c r="A43" s="180" t="s">
        <v>59</v>
      </c>
      <c r="B43" s="175">
        <v>10314</v>
      </c>
      <c r="C43" s="175">
        <v>13063</v>
      </c>
      <c r="D43" s="175">
        <v>12634</v>
      </c>
      <c r="E43" s="261">
        <f t="shared" si="5"/>
        <v>96.7159151802802</v>
      </c>
      <c r="F43" s="175">
        <v>11566</v>
      </c>
      <c r="G43" s="175">
        <f t="shared" si="6"/>
        <v>1068</v>
      </c>
      <c r="H43" s="262">
        <f t="shared" si="7"/>
        <v>9.23396161162027</v>
      </c>
      <c r="I43" s="262"/>
      <c r="J43" s="273" t="s">
        <v>567</v>
      </c>
      <c r="K43" s="272">
        <v>14477</v>
      </c>
      <c r="L43" s="251">
        <v>14390</v>
      </c>
      <c r="N43" s="274" t="s">
        <v>568</v>
      </c>
      <c r="O43" s="275">
        <v>2055</v>
      </c>
      <c r="P43" s="275">
        <v>2055</v>
      </c>
    </row>
    <row r="44" customHeight="1" spans="1:16">
      <c r="A44" s="180" t="s">
        <v>60</v>
      </c>
      <c r="B44" s="175">
        <v>11731</v>
      </c>
      <c r="C44" s="175">
        <v>38927</v>
      </c>
      <c r="D44" s="175">
        <v>38328</v>
      </c>
      <c r="E44" s="261">
        <f t="shared" si="5"/>
        <v>98.4612222878722</v>
      </c>
      <c r="F44" s="175">
        <v>32182</v>
      </c>
      <c r="G44" s="175">
        <f t="shared" si="6"/>
        <v>6146</v>
      </c>
      <c r="H44" s="262">
        <f t="shared" si="7"/>
        <v>19.0976322167671</v>
      </c>
      <c r="I44" s="262"/>
      <c r="J44" s="273" t="s">
        <v>569</v>
      </c>
      <c r="K44" s="272">
        <v>51544</v>
      </c>
      <c r="L44" s="251">
        <v>40385</v>
      </c>
      <c r="N44" s="274" t="s">
        <v>570</v>
      </c>
      <c r="O44" s="275">
        <v>7891</v>
      </c>
      <c r="P44" s="275">
        <v>7891</v>
      </c>
    </row>
    <row r="45" customHeight="1" spans="1:16">
      <c r="A45" s="180" t="s">
        <v>61</v>
      </c>
      <c r="B45" s="175">
        <v>3820</v>
      </c>
      <c r="C45" s="175">
        <v>12887</v>
      </c>
      <c r="D45" s="175">
        <v>12740</v>
      </c>
      <c r="E45" s="261">
        <f t="shared" si="5"/>
        <v>98.8593155893536</v>
      </c>
      <c r="F45" s="175">
        <v>7235</v>
      </c>
      <c r="G45" s="175">
        <f t="shared" si="6"/>
        <v>5505</v>
      </c>
      <c r="H45" s="262">
        <f t="shared" si="7"/>
        <v>76.0884588804423</v>
      </c>
      <c r="I45" s="262"/>
      <c r="J45" s="273" t="s">
        <v>343</v>
      </c>
      <c r="K45" s="272">
        <v>12519</v>
      </c>
      <c r="L45" s="251">
        <v>12310</v>
      </c>
      <c r="N45" s="274" t="s">
        <v>571</v>
      </c>
      <c r="O45" s="275">
        <v>145</v>
      </c>
      <c r="P45" s="275">
        <v>145</v>
      </c>
    </row>
    <row r="46" customHeight="1" spans="1:16">
      <c r="A46" s="180" t="s">
        <v>62</v>
      </c>
      <c r="B46" s="175">
        <v>1824</v>
      </c>
      <c r="C46" s="175">
        <v>3760</v>
      </c>
      <c r="D46" s="175">
        <v>3679</v>
      </c>
      <c r="E46" s="261">
        <f t="shared" si="5"/>
        <v>97.8457446808511</v>
      </c>
      <c r="F46" s="175">
        <v>1287</v>
      </c>
      <c r="G46" s="175">
        <f t="shared" si="6"/>
        <v>2392</v>
      </c>
      <c r="H46" s="262">
        <f t="shared" si="7"/>
        <v>185.858585858586</v>
      </c>
      <c r="I46" s="262"/>
      <c r="J46" s="273" t="s">
        <v>572</v>
      </c>
      <c r="K46" s="272">
        <v>3365</v>
      </c>
      <c r="L46" s="251">
        <v>2640</v>
      </c>
      <c r="N46" s="274" t="s">
        <v>573</v>
      </c>
      <c r="O46" s="275">
        <v>1688</v>
      </c>
      <c r="P46" s="275">
        <v>1688</v>
      </c>
    </row>
    <row r="47" customHeight="1" spans="1:16">
      <c r="A47" s="180" t="s">
        <v>63</v>
      </c>
      <c r="B47" s="175">
        <v>1104</v>
      </c>
      <c r="C47" s="175">
        <v>2522</v>
      </c>
      <c r="D47" s="175">
        <v>1545</v>
      </c>
      <c r="E47" s="261">
        <f t="shared" si="5"/>
        <v>61.2609040444092</v>
      </c>
      <c r="F47" s="175">
        <v>1586</v>
      </c>
      <c r="G47" s="175">
        <f t="shared" si="6"/>
        <v>-41</v>
      </c>
      <c r="H47" s="262">
        <f t="shared" si="7"/>
        <v>-2.58511979823455</v>
      </c>
      <c r="I47" s="262"/>
      <c r="J47" s="273" t="s">
        <v>574</v>
      </c>
      <c r="K47" s="272">
        <v>2451</v>
      </c>
      <c r="L47" s="251">
        <v>2071</v>
      </c>
      <c r="N47" s="274" t="s">
        <v>575</v>
      </c>
      <c r="O47" s="275">
        <v>90</v>
      </c>
      <c r="P47" s="275">
        <v>90</v>
      </c>
    </row>
    <row r="48" customHeight="1" spans="1:16">
      <c r="A48" s="180" t="s">
        <v>64</v>
      </c>
      <c r="B48" s="175">
        <v>0</v>
      </c>
      <c r="C48" s="175">
        <v>80</v>
      </c>
      <c r="D48" s="175">
        <v>71</v>
      </c>
      <c r="E48" s="261">
        <f t="shared" si="5"/>
        <v>88.75</v>
      </c>
      <c r="F48" s="175"/>
      <c r="G48" s="175">
        <f t="shared" si="6"/>
        <v>71</v>
      </c>
      <c r="H48" s="262"/>
      <c r="I48" s="262"/>
      <c r="J48" s="273" t="s">
        <v>576</v>
      </c>
      <c r="K48" s="272"/>
      <c r="N48" s="274" t="s">
        <v>577</v>
      </c>
      <c r="O48" s="275">
        <v>0</v>
      </c>
      <c r="P48" s="275">
        <v>0</v>
      </c>
    </row>
    <row r="49" customHeight="1" spans="1:16">
      <c r="A49" s="180" t="s">
        <v>65</v>
      </c>
      <c r="B49" s="175">
        <v>0</v>
      </c>
      <c r="C49" s="175">
        <v>0</v>
      </c>
      <c r="D49" s="175">
        <v>0</v>
      </c>
      <c r="E49" s="261"/>
      <c r="F49" s="175"/>
      <c r="G49" s="175">
        <f t="shared" si="6"/>
        <v>0</v>
      </c>
      <c r="H49" s="262"/>
      <c r="I49" s="262"/>
      <c r="J49" s="273" t="s">
        <v>578</v>
      </c>
      <c r="K49" s="272"/>
      <c r="N49" s="274" t="s">
        <v>579</v>
      </c>
      <c r="O49" s="275">
        <v>0</v>
      </c>
      <c r="P49" s="275">
        <v>0</v>
      </c>
    </row>
    <row r="50" customHeight="1" spans="1:16">
      <c r="A50" s="180" t="s">
        <v>66</v>
      </c>
      <c r="B50" s="175">
        <v>1967</v>
      </c>
      <c r="C50" s="175">
        <v>7216</v>
      </c>
      <c r="D50" s="175">
        <v>6475</v>
      </c>
      <c r="E50" s="261">
        <f t="shared" ref="E50:E55" si="8">SUM(100*D50/C50)</f>
        <v>89.7311529933481</v>
      </c>
      <c r="F50" s="175">
        <v>4568</v>
      </c>
      <c r="G50" s="175">
        <f t="shared" si="6"/>
        <v>1907</v>
      </c>
      <c r="H50" s="262">
        <f t="shared" si="7"/>
        <v>41.7469352014011</v>
      </c>
      <c r="I50" s="262"/>
      <c r="J50" s="273" t="s">
        <v>580</v>
      </c>
      <c r="K50" s="272">
        <v>7018</v>
      </c>
      <c r="L50" s="251">
        <v>5171</v>
      </c>
      <c r="N50" s="274" t="s">
        <v>581</v>
      </c>
      <c r="O50" s="275">
        <v>49</v>
      </c>
      <c r="P50" s="275">
        <v>49</v>
      </c>
    </row>
    <row r="51" customHeight="1" spans="1:16">
      <c r="A51" s="180" t="s">
        <v>67</v>
      </c>
      <c r="B51" s="175">
        <v>4487</v>
      </c>
      <c r="C51" s="175">
        <v>7084</v>
      </c>
      <c r="D51" s="175">
        <v>7004</v>
      </c>
      <c r="E51" s="261">
        <f t="shared" si="8"/>
        <v>98.8706945228684</v>
      </c>
      <c r="F51" s="175">
        <v>4390</v>
      </c>
      <c r="G51" s="175">
        <f t="shared" si="6"/>
        <v>2614</v>
      </c>
      <c r="H51" s="262">
        <f t="shared" si="7"/>
        <v>59.5444191343964</v>
      </c>
      <c r="I51" s="262"/>
      <c r="J51" s="273" t="s">
        <v>428</v>
      </c>
      <c r="K51" s="272">
        <v>2615</v>
      </c>
      <c r="L51" s="251">
        <v>2289</v>
      </c>
      <c r="N51" s="274" t="s">
        <v>582</v>
      </c>
      <c r="O51" s="275">
        <v>170</v>
      </c>
      <c r="P51" s="275">
        <v>170</v>
      </c>
    </row>
    <row r="52" customHeight="1" spans="1:16">
      <c r="A52" s="180" t="s">
        <v>68</v>
      </c>
      <c r="B52" s="175">
        <v>1085</v>
      </c>
      <c r="C52" s="175">
        <v>1245</v>
      </c>
      <c r="D52" s="175">
        <v>493</v>
      </c>
      <c r="E52" s="261">
        <f t="shared" si="8"/>
        <v>39.5983935742972</v>
      </c>
      <c r="F52" s="175">
        <v>723</v>
      </c>
      <c r="G52" s="175">
        <f t="shared" si="6"/>
        <v>-230</v>
      </c>
      <c r="H52" s="262">
        <f t="shared" si="7"/>
        <v>-31.8118948824343</v>
      </c>
      <c r="I52" s="262"/>
      <c r="J52" s="273" t="s">
        <v>583</v>
      </c>
      <c r="K52" s="272">
        <v>799</v>
      </c>
      <c r="L52" s="251">
        <v>799</v>
      </c>
      <c r="N52" s="274" t="s">
        <v>584</v>
      </c>
      <c r="O52" s="275">
        <v>0</v>
      </c>
      <c r="P52" s="275">
        <v>0</v>
      </c>
    </row>
    <row r="53" customHeight="1" spans="1:16">
      <c r="A53" s="180" t="s">
        <v>69</v>
      </c>
      <c r="B53" s="175">
        <v>657</v>
      </c>
      <c r="C53" s="175">
        <v>1792</v>
      </c>
      <c r="D53" s="175">
        <v>1693</v>
      </c>
      <c r="E53" s="261">
        <f t="shared" si="8"/>
        <v>94.4754464285714</v>
      </c>
      <c r="F53" s="175">
        <v>2117</v>
      </c>
      <c r="G53" s="175">
        <f t="shared" si="6"/>
        <v>-424</v>
      </c>
      <c r="H53" s="262">
        <f t="shared" si="7"/>
        <v>-20.0283419933869</v>
      </c>
      <c r="I53" s="262"/>
      <c r="J53" s="273"/>
      <c r="K53" s="272"/>
      <c r="N53" s="274"/>
      <c r="O53" s="275"/>
      <c r="P53" s="275"/>
    </row>
    <row r="54" customHeight="1" spans="1:16">
      <c r="A54" s="180" t="s">
        <v>70</v>
      </c>
      <c r="B54" s="175">
        <v>13300</v>
      </c>
      <c r="C54" s="175">
        <v>15844</v>
      </c>
      <c r="D54" s="175">
        <v>15844</v>
      </c>
      <c r="E54" s="261">
        <f t="shared" si="8"/>
        <v>100</v>
      </c>
      <c r="F54" s="175">
        <v>15770</v>
      </c>
      <c r="G54" s="175">
        <f t="shared" si="6"/>
        <v>74</v>
      </c>
      <c r="H54" s="262">
        <f t="shared" si="7"/>
        <v>0.469245402663285</v>
      </c>
      <c r="I54" s="262"/>
      <c r="J54" s="273" t="s">
        <v>585</v>
      </c>
      <c r="K54" s="272">
        <v>15326</v>
      </c>
      <c r="L54" s="251">
        <v>15326</v>
      </c>
      <c r="N54" s="274" t="s">
        <v>586</v>
      </c>
      <c r="O54" s="275">
        <v>64</v>
      </c>
      <c r="P54" s="275">
        <v>64</v>
      </c>
    </row>
    <row r="55" customHeight="1" spans="1:16">
      <c r="A55" s="180" t="s">
        <v>71</v>
      </c>
      <c r="B55" s="175">
        <v>30618</v>
      </c>
      <c r="C55" s="175">
        <v>733</v>
      </c>
      <c r="D55" s="175">
        <v>621</v>
      </c>
      <c r="E55" s="261">
        <f t="shared" si="8"/>
        <v>84.7203274215553</v>
      </c>
      <c r="F55" s="175">
        <v>44</v>
      </c>
      <c r="G55" s="175">
        <f t="shared" si="6"/>
        <v>577</v>
      </c>
      <c r="H55" s="262">
        <f t="shared" si="7"/>
        <v>1311.36363636364</v>
      </c>
      <c r="I55" s="262"/>
      <c r="J55" s="273" t="s">
        <v>546</v>
      </c>
      <c r="K55" s="272">
        <v>786</v>
      </c>
      <c r="L55" s="251">
        <v>786</v>
      </c>
      <c r="N55" s="274" t="s">
        <v>587</v>
      </c>
      <c r="O55" s="275">
        <v>274</v>
      </c>
      <c r="P55" s="275">
        <v>274</v>
      </c>
    </row>
    <row r="56" ht="14.25" customHeight="1"/>
  </sheetData>
  <mergeCells count="6">
    <mergeCell ref="A2:H2"/>
    <mergeCell ref="D4:E4"/>
    <mergeCell ref="F4:H4"/>
    <mergeCell ref="A4:A5"/>
    <mergeCell ref="B4:B5"/>
    <mergeCell ref="C4:C5"/>
  </mergeCells>
  <printOptions horizontalCentered="1"/>
  <pageMargins left="0.28" right="0.275659983552347" top="0.170117616653442" bottom="0.26" header="0.420086355659905" footer="0.2"/>
  <pageSetup paperSize="9" scale="72" orientation="portrait"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6"/>
  <sheetViews>
    <sheetView workbookViewId="0">
      <selection activeCell="A1" sqref="A1"/>
    </sheetView>
  </sheetViews>
  <sheetFormatPr defaultColWidth="9" defaultRowHeight="14.25" outlineLevelCol="3"/>
  <cols>
    <col min="1" max="1" width="50.625" style="114" customWidth="1"/>
    <col min="2" max="3" width="13.25" style="243" customWidth="1"/>
    <col min="4" max="4" width="15.75" style="114" customWidth="1"/>
    <col min="5" max="16384" width="9" style="114"/>
  </cols>
  <sheetData>
    <row r="1" spans="1:1">
      <c r="A1" s="244" t="s">
        <v>588</v>
      </c>
    </row>
    <row r="2" ht="24.75" customHeight="1" spans="1:3">
      <c r="A2" s="137" t="s">
        <v>589</v>
      </c>
      <c r="B2" s="245"/>
      <c r="C2" s="245"/>
    </row>
    <row r="3" s="83" customFormat="1" ht="19.5" customHeight="1" spans="1:3">
      <c r="A3" s="246" t="s">
        <v>2</v>
      </c>
      <c r="B3" s="246"/>
      <c r="C3" s="246"/>
    </row>
    <row r="4" ht="21" customHeight="1" spans="1:3">
      <c r="A4" s="117" t="s">
        <v>590</v>
      </c>
      <c r="B4" s="247" t="s">
        <v>550</v>
      </c>
      <c r="C4" s="247" t="s">
        <v>591</v>
      </c>
    </row>
    <row r="5" s="135" customFormat="1" ht="16.9" customHeight="1" spans="1:3">
      <c r="A5" s="142" t="s">
        <v>592</v>
      </c>
      <c r="B5" s="248">
        <v>189995</v>
      </c>
      <c r="C5" s="248">
        <v>189995</v>
      </c>
    </row>
    <row r="6" ht="16.9" customHeight="1" spans="1:3">
      <c r="A6" s="145" t="s">
        <v>593</v>
      </c>
      <c r="B6" s="248">
        <v>126694</v>
      </c>
      <c r="C6" s="248">
        <v>126694</v>
      </c>
    </row>
    <row r="7" ht="16.9" customHeight="1" spans="1:3">
      <c r="A7" s="147" t="s">
        <v>594</v>
      </c>
      <c r="B7" s="248">
        <v>13908</v>
      </c>
      <c r="C7" s="248">
        <v>13908</v>
      </c>
    </row>
    <row r="8" ht="16.9" customHeight="1" spans="1:3">
      <c r="A8" s="147" t="s">
        <v>595</v>
      </c>
      <c r="B8" s="248">
        <v>6664</v>
      </c>
      <c r="C8" s="248">
        <v>6664</v>
      </c>
    </row>
    <row r="9" ht="16.9" customHeight="1" spans="1:3">
      <c r="A9" s="147" t="s">
        <v>596</v>
      </c>
      <c r="B9" s="248">
        <v>3411</v>
      </c>
      <c r="C9" s="248">
        <v>3411</v>
      </c>
    </row>
    <row r="10" ht="16.9" customHeight="1" spans="1:3">
      <c r="A10" s="147" t="s">
        <v>597</v>
      </c>
      <c r="B10" s="248">
        <v>671</v>
      </c>
      <c r="C10" s="248">
        <v>671</v>
      </c>
    </row>
    <row r="11" ht="16.9" customHeight="1" spans="1:3">
      <c r="A11" s="147" t="s">
        <v>598</v>
      </c>
      <c r="B11" s="248">
        <v>3162</v>
      </c>
      <c r="C11" s="248">
        <v>3162</v>
      </c>
    </row>
    <row r="12" ht="16.9" customHeight="1" spans="1:3">
      <c r="A12" s="147" t="s">
        <v>599</v>
      </c>
      <c r="B12" s="248">
        <v>0</v>
      </c>
      <c r="C12" s="248">
        <v>0</v>
      </c>
    </row>
    <row r="13" ht="16.9" customHeight="1" spans="1:3">
      <c r="A13" s="147" t="s">
        <v>600</v>
      </c>
      <c r="B13" s="248">
        <v>88915</v>
      </c>
      <c r="C13" s="248">
        <v>88915</v>
      </c>
    </row>
    <row r="14" ht="16.9" customHeight="1" spans="1:3">
      <c r="A14" s="147" t="s">
        <v>601</v>
      </c>
      <c r="B14" s="248">
        <v>9433</v>
      </c>
      <c r="C14" s="248">
        <v>9433</v>
      </c>
    </row>
    <row r="15" ht="16.9" customHeight="1" spans="1:3">
      <c r="A15" s="147" t="s">
        <v>602</v>
      </c>
      <c r="B15" s="248">
        <v>1517</v>
      </c>
      <c r="C15" s="248">
        <v>1517</v>
      </c>
    </row>
    <row r="16" ht="16.9" customHeight="1" spans="1:3">
      <c r="A16" s="147" t="s">
        <v>603</v>
      </c>
      <c r="B16" s="248">
        <v>10549</v>
      </c>
      <c r="C16" s="248">
        <v>10549</v>
      </c>
    </row>
    <row r="17" ht="16.9" customHeight="1" spans="1:3">
      <c r="A17" s="147" t="s">
        <v>604</v>
      </c>
      <c r="B17" s="248">
        <v>838</v>
      </c>
      <c r="C17" s="248">
        <v>838</v>
      </c>
    </row>
    <row r="18" ht="16.9" customHeight="1" spans="1:3">
      <c r="A18" s="147" t="s">
        <v>605</v>
      </c>
      <c r="B18" s="248">
        <v>0</v>
      </c>
      <c r="C18" s="248">
        <v>0</v>
      </c>
    </row>
    <row r="19" ht="16.9" customHeight="1" spans="1:3">
      <c r="A19" s="147" t="s">
        <v>606</v>
      </c>
      <c r="B19" s="248">
        <v>0</v>
      </c>
      <c r="C19" s="248">
        <v>0</v>
      </c>
    </row>
    <row r="20" ht="16.9" customHeight="1" spans="1:3">
      <c r="A20" s="147" t="s">
        <v>607</v>
      </c>
      <c r="B20" s="248">
        <v>1380</v>
      </c>
      <c r="C20" s="248">
        <v>1380</v>
      </c>
    </row>
    <row r="21" ht="16.9" customHeight="1" spans="1:3">
      <c r="A21" s="147" t="s">
        <v>608</v>
      </c>
      <c r="B21" s="248">
        <v>2780</v>
      </c>
      <c r="C21" s="248">
        <v>2780</v>
      </c>
    </row>
    <row r="22" ht="16.9" customHeight="1" spans="1:3">
      <c r="A22" s="147" t="s">
        <v>609</v>
      </c>
      <c r="B22" s="248">
        <v>120</v>
      </c>
      <c r="C22" s="248">
        <v>120</v>
      </c>
    </row>
    <row r="23" ht="16.9" customHeight="1" spans="1:3">
      <c r="A23" s="147" t="s">
        <v>610</v>
      </c>
      <c r="B23" s="248">
        <v>0</v>
      </c>
      <c r="C23" s="248">
        <v>0</v>
      </c>
    </row>
    <row r="24" ht="16.9" customHeight="1" spans="1:3">
      <c r="A24" s="147" t="s">
        <v>611</v>
      </c>
      <c r="B24" s="248">
        <v>0</v>
      </c>
      <c r="C24" s="248">
        <v>0</v>
      </c>
    </row>
    <row r="25" ht="16.9" customHeight="1" spans="1:3">
      <c r="A25" s="147" t="s">
        <v>612</v>
      </c>
      <c r="B25" s="248">
        <v>0</v>
      </c>
      <c r="C25" s="248">
        <v>0</v>
      </c>
    </row>
    <row r="26" ht="16.9" customHeight="1" spans="1:3">
      <c r="A26" s="147" t="s">
        <v>613</v>
      </c>
      <c r="B26" s="248">
        <v>0</v>
      </c>
      <c r="C26" s="248">
        <v>0</v>
      </c>
    </row>
    <row r="27" ht="16.9" customHeight="1" spans="1:3">
      <c r="A27" s="147" t="s">
        <v>614</v>
      </c>
      <c r="B27" s="248">
        <v>0</v>
      </c>
      <c r="C27" s="248">
        <v>0</v>
      </c>
    </row>
    <row r="28" ht="16.9" customHeight="1" spans="1:3">
      <c r="A28" s="147" t="s">
        <v>615</v>
      </c>
      <c r="B28" s="248">
        <v>62298</v>
      </c>
      <c r="C28" s="248">
        <v>62298</v>
      </c>
    </row>
    <row r="29" ht="16.9" customHeight="1" spans="1:4">
      <c r="A29" s="147" t="s">
        <v>616</v>
      </c>
      <c r="B29" s="248">
        <v>23871</v>
      </c>
      <c r="C29" s="248">
        <v>23871</v>
      </c>
      <c r="D29" s="249"/>
    </row>
    <row r="30" ht="16.9" customHeight="1" spans="1:3">
      <c r="A30" s="147" t="s">
        <v>617</v>
      </c>
      <c r="B30" s="248">
        <v>38295</v>
      </c>
      <c r="C30" s="248">
        <v>38295</v>
      </c>
    </row>
    <row r="31" ht="16.9" customHeight="1" spans="1:3">
      <c r="A31" s="147" t="s">
        <v>618</v>
      </c>
      <c r="B31" s="248">
        <v>26007</v>
      </c>
      <c r="C31" s="248">
        <v>26007</v>
      </c>
    </row>
    <row r="32" ht="16.9" customHeight="1" spans="1:3">
      <c r="A32" s="147" t="s">
        <v>619</v>
      </c>
      <c r="B32" s="248">
        <v>30913</v>
      </c>
      <c r="C32" s="248">
        <v>30913</v>
      </c>
    </row>
    <row r="33" ht="16.9" customHeight="1" spans="1:3">
      <c r="A33" s="147" t="s">
        <v>620</v>
      </c>
      <c r="B33" s="248">
        <v>23914</v>
      </c>
      <c r="C33" s="248">
        <v>23914</v>
      </c>
    </row>
    <row r="34" s="135" customFormat="1" ht="16.9" customHeight="1" spans="1:3">
      <c r="A34" s="142" t="s">
        <v>621</v>
      </c>
      <c r="B34" s="248">
        <f>B5+B6+B30+B31+B32+B33</f>
        <v>435818</v>
      </c>
      <c r="C34" s="248">
        <f>C5+C6+C30+C31+C32+C33</f>
        <v>435818</v>
      </c>
    </row>
    <row r="35" s="135" customFormat="1" ht="16.9" customHeight="1" spans="1:4">
      <c r="A35" s="150" t="s">
        <v>77</v>
      </c>
      <c r="B35" s="248">
        <v>337787</v>
      </c>
      <c r="C35" s="248">
        <v>299305</v>
      </c>
      <c r="D35" s="250"/>
    </row>
    <row r="36" ht="16.9" customHeight="1" spans="1:3">
      <c r="A36" s="152" t="s">
        <v>622</v>
      </c>
      <c r="B36" s="248">
        <v>20263</v>
      </c>
      <c r="C36" s="248">
        <v>20263</v>
      </c>
    </row>
    <row r="37" ht="16.9" customHeight="1" spans="1:3">
      <c r="A37" s="147" t="s">
        <v>623</v>
      </c>
      <c r="B37" s="248">
        <v>15623</v>
      </c>
      <c r="C37" s="248">
        <v>15623</v>
      </c>
    </row>
    <row r="38" ht="16.9" customHeight="1" spans="1:3">
      <c r="A38" s="152" t="s">
        <v>624</v>
      </c>
      <c r="B38" s="248">
        <v>4640</v>
      </c>
      <c r="C38" s="248">
        <v>4640</v>
      </c>
    </row>
    <row r="39" ht="16.9" customHeight="1" spans="1:3">
      <c r="A39" s="147" t="s">
        <v>625</v>
      </c>
      <c r="B39" s="248">
        <v>43933</v>
      </c>
      <c r="C39" s="248">
        <v>43933</v>
      </c>
    </row>
    <row r="40" ht="16.9" customHeight="1" spans="1:3">
      <c r="A40" s="147" t="s">
        <v>626</v>
      </c>
      <c r="B40" s="248">
        <v>0</v>
      </c>
      <c r="C40" s="248">
        <v>38482</v>
      </c>
    </row>
    <row r="41" ht="16.9" customHeight="1" spans="1:3">
      <c r="A41" s="147" t="s">
        <v>627</v>
      </c>
      <c r="B41" s="248">
        <v>20000</v>
      </c>
      <c r="C41" s="248">
        <v>20000</v>
      </c>
    </row>
    <row r="42" ht="16.9" customHeight="1" spans="1:3">
      <c r="A42" s="147" t="s">
        <v>628</v>
      </c>
      <c r="B42" s="248">
        <v>0</v>
      </c>
      <c r="C42" s="248">
        <v>0</v>
      </c>
    </row>
    <row r="43" s="135" customFormat="1" ht="16.9" customHeight="1" spans="1:3">
      <c r="A43" s="142" t="s">
        <v>629</v>
      </c>
      <c r="B43" s="248">
        <f>B35+B36+B39+B40+B41+B42</f>
        <v>421983</v>
      </c>
      <c r="C43" s="248">
        <f>C35+C36+C39+C40+C41+C42</f>
        <v>421983</v>
      </c>
    </row>
    <row r="44" s="135" customFormat="1" ht="16.9" customHeight="1" spans="1:3">
      <c r="A44" s="142" t="s">
        <v>630</v>
      </c>
      <c r="B44" s="248">
        <f>B34-B43</f>
        <v>13835</v>
      </c>
      <c r="C44" s="248">
        <f>C34-C43</f>
        <v>13835</v>
      </c>
    </row>
    <row r="45" s="135" customFormat="1" ht="16.9" customHeight="1" spans="1:3">
      <c r="A45" s="142" t="s">
        <v>631</v>
      </c>
      <c r="B45" s="248">
        <v>0</v>
      </c>
      <c r="C45" s="248">
        <v>0</v>
      </c>
    </row>
    <row r="46" ht="16.9" customHeight="1"/>
  </sheetData>
  <mergeCells count="2">
    <mergeCell ref="A2:C2"/>
    <mergeCell ref="A3:C3"/>
  </mergeCells>
  <printOptions horizontalCentered="1"/>
  <pageMargins left="0.747823152016467" right="0.747823152016467" top="0.67" bottom="0.64" header="0.511741544318011" footer="0.511741544318011"/>
  <pageSetup paperSize="9" scale="90" orientation="portrait"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pane xSplit="1" ySplit="5" topLeftCell="B21" activePane="bottomRight" state="frozen"/>
      <selection/>
      <selection pane="topRight"/>
      <selection pane="bottomLeft"/>
      <selection pane="bottomRight" activeCell="J36" sqref="J36"/>
    </sheetView>
  </sheetViews>
  <sheetFormatPr defaultColWidth="9" defaultRowHeight="14.25" outlineLevelCol="7"/>
  <cols>
    <col min="1" max="1" width="30.375" style="163" customWidth="1"/>
    <col min="2" max="2" width="9.75" style="164" customWidth="1"/>
    <col min="3" max="3" width="11.125" style="164" customWidth="1"/>
    <col min="4" max="7" width="9" style="164"/>
    <col min="8" max="8" width="9.5" style="164" customWidth="1"/>
    <col min="9" max="16384" width="9" style="163"/>
  </cols>
  <sheetData>
    <row r="1" spans="1:1">
      <c r="A1" s="228" t="s">
        <v>632</v>
      </c>
    </row>
    <row r="2" ht="32.25" customHeight="1" spans="1:8">
      <c r="A2" s="229" t="s">
        <v>633</v>
      </c>
      <c r="B2" s="229"/>
      <c r="C2" s="229"/>
      <c r="D2" s="229"/>
      <c r="E2" s="229"/>
      <c r="F2" s="229"/>
      <c r="G2" s="229"/>
      <c r="H2" s="229"/>
    </row>
    <row r="3" ht="16.5" customHeight="1" spans="1:8">
      <c r="A3" s="242" t="s">
        <v>2</v>
      </c>
      <c r="B3" s="242"/>
      <c r="C3" s="242"/>
      <c r="D3" s="242"/>
      <c r="E3" s="242"/>
      <c r="F3" s="242"/>
      <c r="G3" s="242"/>
      <c r="H3" s="242"/>
    </row>
    <row r="4" s="226" customFormat="1" ht="18.75" customHeight="1" spans="1:8">
      <c r="A4" s="233" t="s">
        <v>590</v>
      </c>
      <c r="B4" s="234" t="s">
        <v>4</v>
      </c>
      <c r="C4" s="233" t="s">
        <v>634</v>
      </c>
      <c r="D4" s="233" t="s">
        <v>6</v>
      </c>
      <c r="E4" s="233"/>
      <c r="F4" s="233" t="s">
        <v>635</v>
      </c>
      <c r="G4" s="233"/>
      <c r="H4" s="233"/>
    </row>
    <row r="5" s="226" customFormat="1" ht="33" customHeight="1" spans="1:8">
      <c r="A5" s="233"/>
      <c r="B5" s="235"/>
      <c r="C5" s="233"/>
      <c r="D5" s="233" t="s">
        <v>8</v>
      </c>
      <c r="E5" s="233" t="s">
        <v>636</v>
      </c>
      <c r="F5" s="233" t="s">
        <v>10</v>
      </c>
      <c r="G5" s="233" t="s">
        <v>11</v>
      </c>
      <c r="H5" s="233" t="s">
        <v>12</v>
      </c>
    </row>
    <row r="6" ht="22.5" customHeight="1" spans="1:8">
      <c r="A6" s="236" t="s">
        <v>637</v>
      </c>
      <c r="B6" s="237"/>
      <c r="C6" s="237"/>
      <c r="D6" s="237"/>
      <c r="E6" s="238"/>
      <c r="F6" s="237"/>
      <c r="G6" s="119">
        <f>SUM(D6-F6)</f>
        <v>0</v>
      </c>
      <c r="H6" s="120"/>
    </row>
    <row r="7" ht="22.5" customHeight="1" spans="1:8">
      <c r="A7" s="239" t="s">
        <v>638</v>
      </c>
      <c r="B7" s="237"/>
      <c r="C7" s="119"/>
      <c r="D7" s="119"/>
      <c r="E7" s="238"/>
      <c r="F7" s="119"/>
      <c r="G7" s="119">
        <f t="shared" ref="G7:G37" si="0">SUM(D7-F7)</f>
        <v>0</v>
      </c>
      <c r="H7" s="120"/>
    </row>
    <row r="8" ht="22.5" customHeight="1" spans="1:8">
      <c r="A8" s="239" t="s">
        <v>639</v>
      </c>
      <c r="B8" s="237"/>
      <c r="C8" s="119">
        <v>600</v>
      </c>
      <c r="D8" s="119">
        <v>2182</v>
      </c>
      <c r="E8" s="238">
        <f t="shared" ref="E8:E13" si="1">SUM(100*D8/C8)</f>
        <v>363.666666666667</v>
      </c>
      <c r="F8" s="119">
        <v>1751</v>
      </c>
      <c r="G8" s="119">
        <f t="shared" si="0"/>
        <v>431</v>
      </c>
      <c r="H8" s="120">
        <f>SUM(100*G8/F8)</f>
        <v>24.6145059965734</v>
      </c>
    </row>
    <row r="9" ht="22.5" customHeight="1" spans="1:8">
      <c r="A9" s="236" t="s">
        <v>640</v>
      </c>
      <c r="B9" s="237"/>
      <c r="C9" s="237">
        <v>400</v>
      </c>
      <c r="D9" s="237">
        <v>431</v>
      </c>
      <c r="E9" s="238">
        <f t="shared" si="1"/>
        <v>107.75</v>
      </c>
      <c r="F9" s="237">
        <v>219</v>
      </c>
      <c r="G9" s="119">
        <f t="shared" si="0"/>
        <v>212</v>
      </c>
      <c r="H9" s="120">
        <f t="shared" ref="H9:H37" si="2">SUM(100*G9/F9)</f>
        <v>96.8036529680365</v>
      </c>
    </row>
    <row r="10" ht="22.5" customHeight="1" spans="1:8">
      <c r="A10" s="239" t="s">
        <v>641</v>
      </c>
      <c r="B10" s="237">
        <v>81800</v>
      </c>
      <c r="C10" s="119">
        <v>86300</v>
      </c>
      <c r="D10" s="119">
        <v>88436</v>
      </c>
      <c r="E10" s="238">
        <f t="shared" si="1"/>
        <v>102.475086906141</v>
      </c>
      <c r="F10" s="119">
        <v>95875</v>
      </c>
      <c r="G10" s="119">
        <f t="shared" si="0"/>
        <v>-7439</v>
      </c>
      <c r="H10" s="120">
        <f t="shared" si="2"/>
        <v>-7.75906127770535</v>
      </c>
    </row>
    <row r="11" ht="22.5" customHeight="1" spans="1:8">
      <c r="A11" s="239" t="s">
        <v>642</v>
      </c>
      <c r="B11" s="237">
        <v>760</v>
      </c>
      <c r="C11" s="119">
        <v>511</v>
      </c>
      <c r="D11" s="119">
        <v>602</v>
      </c>
      <c r="E11" s="238">
        <f t="shared" si="1"/>
        <v>117.808219178082</v>
      </c>
      <c r="F11" s="119">
        <v>663</v>
      </c>
      <c r="G11" s="119">
        <f t="shared" si="0"/>
        <v>-61</v>
      </c>
      <c r="H11" s="120">
        <f t="shared" si="2"/>
        <v>-9.20060331825038</v>
      </c>
    </row>
    <row r="12" ht="22.5" customHeight="1" spans="1:8">
      <c r="A12" s="236" t="s">
        <v>643</v>
      </c>
      <c r="B12" s="237">
        <v>1220</v>
      </c>
      <c r="C12" s="237">
        <v>1220</v>
      </c>
      <c r="D12" s="237">
        <v>659</v>
      </c>
      <c r="E12" s="238">
        <f t="shared" si="1"/>
        <v>54.0163934426229</v>
      </c>
      <c r="F12" s="237">
        <v>291</v>
      </c>
      <c r="G12" s="119">
        <f t="shared" si="0"/>
        <v>368</v>
      </c>
      <c r="H12" s="120">
        <f t="shared" si="2"/>
        <v>126.460481099656</v>
      </c>
    </row>
    <row r="13" ht="22.5" customHeight="1" spans="1:8">
      <c r="A13" s="236" t="s">
        <v>644</v>
      </c>
      <c r="B13" s="237">
        <v>2500</v>
      </c>
      <c r="C13" s="237">
        <v>2500</v>
      </c>
      <c r="D13" s="237">
        <v>2200</v>
      </c>
      <c r="E13" s="238">
        <f t="shared" si="1"/>
        <v>88</v>
      </c>
      <c r="F13" s="237">
        <v>1932</v>
      </c>
      <c r="G13" s="119">
        <f t="shared" si="0"/>
        <v>268</v>
      </c>
      <c r="H13" s="120">
        <f t="shared" si="2"/>
        <v>13.871635610766</v>
      </c>
    </row>
    <row r="14" ht="22.5" customHeight="1" spans="1:8">
      <c r="A14" s="236" t="s">
        <v>645</v>
      </c>
      <c r="B14" s="237"/>
      <c r="C14" s="237"/>
      <c r="D14" s="237"/>
      <c r="E14" s="238"/>
      <c r="F14" s="237"/>
      <c r="G14" s="119">
        <f t="shared" si="0"/>
        <v>0</v>
      </c>
      <c r="H14" s="120"/>
    </row>
    <row r="15" s="227" customFormat="1" ht="22.5" customHeight="1" spans="1:8">
      <c r="A15" s="240" t="s">
        <v>646</v>
      </c>
      <c r="B15" s="241">
        <v>86280</v>
      </c>
      <c r="C15" s="119">
        <v>91531</v>
      </c>
      <c r="D15" s="119">
        <f>SUM(D6:D14)</f>
        <v>94510</v>
      </c>
      <c r="E15" s="238">
        <f>SUM(100*D15/C15)</f>
        <v>103.25463504168</v>
      </c>
      <c r="F15" s="119">
        <f>SUM(F6:F14)</f>
        <v>100731</v>
      </c>
      <c r="G15" s="119">
        <f t="shared" si="0"/>
        <v>-6221</v>
      </c>
      <c r="H15" s="120">
        <f t="shared" si="2"/>
        <v>-6.17585450357884</v>
      </c>
    </row>
    <row r="16" ht="22.5" customHeight="1" spans="1:8">
      <c r="A16" s="236" t="s">
        <v>647</v>
      </c>
      <c r="B16" s="237"/>
      <c r="C16" s="237"/>
      <c r="D16" s="237">
        <v>4606</v>
      </c>
      <c r="E16" s="238"/>
      <c r="F16" s="237">
        <v>8757</v>
      </c>
      <c r="G16" s="119">
        <f t="shared" si="0"/>
        <v>-4151</v>
      </c>
      <c r="H16" s="120">
        <f t="shared" si="2"/>
        <v>-47.4020783373301</v>
      </c>
    </row>
    <row r="17" ht="22.5" customHeight="1" spans="1:8">
      <c r="A17" s="236" t="s">
        <v>648</v>
      </c>
      <c r="B17" s="237"/>
      <c r="C17" s="237"/>
      <c r="D17" s="237">
        <v>9149</v>
      </c>
      <c r="E17" s="238"/>
      <c r="F17" s="237">
        <v>2222</v>
      </c>
      <c r="G17" s="119">
        <f t="shared" si="0"/>
        <v>6927</v>
      </c>
      <c r="H17" s="120">
        <f t="shared" si="2"/>
        <v>311.746174617462</v>
      </c>
    </row>
    <row r="18" ht="22.5" customHeight="1" spans="1:8">
      <c r="A18" s="236" t="s">
        <v>649</v>
      </c>
      <c r="B18" s="237"/>
      <c r="C18" s="237"/>
      <c r="D18" s="237"/>
      <c r="E18" s="238"/>
      <c r="F18" s="237"/>
      <c r="G18" s="119">
        <f t="shared" si="0"/>
        <v>0</v>
      </c>
      <c r="H18" s="120"/>
    </row>
    <row r="19" ht="22.5" customHeight="1" spans="1:8">
      <c r="A19" s="236" t="s">
        <v>650</v>
      </c>
      <c r="B19" s="237"/>
      <c r="C19" s="237">
        <v>82800</v>
      </c>
      <c r="D19" s="237">
        <v>82800</v>
      </c>
      <c r="E19" s="238"/>
      <c r="F19" s="237"/>
      <c r="G19" s="119">
        <f t="shared" si="0"/>
        <v>82800</v>
      </c>
      <c r="H19" s="120"/>
    </row>
    <row r="20" s="227" customFormat="1" ht="22.5" customHeight="1" spans="1:8">
      <c r="A20" s="240" t="s">
        <v>651</v>
      </c>
      <c r="B20" s="241">
        <f>SUM(B15:B19)</f>
        <v>86280</v>
      </c>
      <c r="C20" s="237">
        <f>SUM(C15:C19)</f>
        <v>174331</v>
      </c>
      <c r="D20" s="237">
        <f>SUM(D15:D19)</f>
        <v>191065</v>
      </c>
      <c r="E20" s="238">
        <f>SUM(100*D20/C20)</f>
        <v>109.598981248315</v>
      </c>
      <c r="F20" s="237">
        <f>SUM(F15:F19)</f>
        <v>111710</v>
      </c>
      <c r="G20" s="119">
        <f t="shared" si="0"/>
        <v>79355</v>
      </c>
      <c r="H20" s="120">
        <f t="shared" si="2"/>
        <v>71.0366126577746</v>
      </c>
    </row>
    <row r="21" ht="22.5" customHeight="1" spans="1:8">
      <c r="A21" s="236" t="s">
        <v>266</v>
      </c>
      <c r="B21" s="237"/>
      <c r="C21" s="237"/>
      <c r="D21" s="237"/>
      <c r="E21" s="238"/>
      <c r="F21" s="237"/>
      <c r="G21" s="119">
        <f t="shared" si="0"/>
        <v>0</v>
      </c>
      <c r="H21" s="120"/>
    </row>
    <row r="22" ht="22.5" customHeight="1" spans="1:8">
      <c r="A22" s="236" t="s">
        <v>183</v>
      </c>
      <c r="B22" s="237"/>
      <c r="C22" s="237"/>
      <c r="D22" s="237"/>
      <c r="E22" s="238"/>
      <c r="F22" s="237"/>
      <c r="G22" s="119">
        <f t="shared" si="0"/>
        <v>0</v>
      </c>
      <c r="H22" s="120"/>
    </row>
    <row r="23" ht="22.5" customHeight="1" spans="1:8">
      <c r="A23" s="236" t="s">
        <v>561</v>
      </c>
      <c r="B23" s="237"/>
      <c r="C23" s="237"/>
      <c r="D23" s="237">
        <v>29</v>
      </c>
      <c r="E23" s="238"/>
      <c r="F23" s="237">
        <v>37</v>
      </c>
      <c r="G23" s="119">
        <f t="shared" si="0"/>
        <v>-8</v>
      </c>
      <c r="H23" s="120">
        <f t="shared" si="2"/>
        <v>-21.6216216216216</v>
      </c>
    </row>
    <row r="24" ht="22.5" customHeight="1" spans="1:8">
      <c r="A24" s="236" t="s">
        <v>652</v>
      </c>
      <c r="B24" s="237"/>
      <c r="C24" s="237"/>
      <c r="D24" s="237">
        <v>937</v>
      </c>
      <c r="E24" s="238"/>
      <c r="F24" s="237">
        <v>445</v>
      </c>
      <c r="G24" s="119">
        <f t="shared" si="0"/>
        <v>492</v>
      </c>
      <c r="H24" s="120">
        <f t="shared" si="2"/>
        <v>110.561797752809</v>
      </c>
    </row>
    <row r="25" ht="22.5" customHeight="1" spans="1:8">
      <c r="A25" s="236" t="s">
        <v>208</v>
      </c>
      <c r="B25" s="237">
        <v>51290</v>
      </c>
      <c r="C25" s="237">
        <v>56790</v>
      </c>
      <c r="D25" s="237">
        <v>44995</v>
      </c>
      <c r="E25" s="238">
        <f>SUM(100*D25/C25)</f>
        <v>79.2304983271703</v>
      </c>
      <c r="F25" s="237">
        <v>45182</v>
      </c>
      <c r="G25" s="119">
        <f t="shared" si="0"/>
        <v>-187</v>
      </c>
      <c r="H25" s="120">
        <f t="shared" si="2"/>
        <v>-0.413881634279138</v>
      </c>
    </row>
    <row r="26" ht="22.5" customHeight="1" spans="1:8">
      <c r="A26" s="236" t="s">
        <v>237</v>
      </c>
      <c r="B26" s="237"/>
      <c r="C26" s="237"/>
      <c r="D26" s="237">
        <v>419</v>
      </c>
      <c r="E26" s="238"/>
      <c r="F26" s="237">
        <v>473</v>
      </c>
      <c r="G26" s="119">
        <f t="shared" si="0"/>
        <v>-54</v>
      </c>
      <c r="H26" s="120">
        <f t="shared" si="2"/>
        <v>-11.4164904862579</v>
      </c>
    </row>
    <row r="27" ht="22.5" customHeight="1" spans="1:8">
      <c r="A27" s="236" t="s">
        <v>343</v>
      </c>
      <c r="B27" s="237"/>
      <c r="C27" s="237"/>
      <c r="D27" s="237"/>
      <c r="E27" s="238"/>
      <c r="F27" s="237"/>
      <c r="G27" s="119">
        <f t="shared" si="0"/>
        <v>0</v>
      </c>
      <c r="H27" s="120"/>
    </row>
    <row r="28" ht="22.5" customHeight="1" spans="1:8">
      <c r="A28" s="236" t="s">
        <v>376</v>
      </c>
      <c r="B28" s="237"/>
      <c r="C28" s="237"/>
      <c r="D28" s="237"/>
      <c r="E28" s="238"/>
      <c r="F28" s="237"/>
      <c r="G28" s="119">
        <f t="shared" si="0"/>
        <v>0</v>
      </c>
      <c r="H28" s="120"/>
    </row>
    <row r="29" ht="22.5" customHeight="1" spans="1:8">
      <c r="A29" s="236" t="s">
        <v>391</v>
      </c>
      <c r="B29" s="237"/>
      <c r="C29" s="237"/>
      <c r="D29" s="237"/>
      <c r="E29" s="238"/>
      <c r="F29" s="237"/>
      <c r="G29" s="119">
        <f t="shared" si="0"/>
        <v>0</v>
      </c>
      <c r="H29" s="120"/>
    </row>
    <row r="30" ht="22.5" customHeight="1" spans="1:8">
      <c r="A30" s="236" t="s">
        <v>546</v>
      </c>
      <c r="B30" s="237">
        <v>760</v>
      </c>
      <c r="C30" s="237">
        <v>83560</v>
      </c>
      <c r="D30" s="237">
        <v>83729</v>
      </c>
      <c r="E30" s="238">
        <f>SUM(100*D30/C30)</f>
        <v>100.202249880326</v>
      </c>
      <c r="F30" s="237">
        <v>1186</v>
      </c>
      <c r="G30" s="119">
        <f t="shared" si="0"/>
        <v>82543</v>
      </c>
      <c r="H30" s="120">
        <f t="shared" si="2"/>
        <v>6959.78077571669</v>
      </c>
    </row>
    <row r="31" ht="22.5" customHeight="1" spans="1:8">
      <c r="A31" s="236" t="s">
        <v>494</v>
      </c>
      <c r="B31" s="237"/>
      <c r="C31" s="237">
        <v>17235</v>
      </c>
      <c r="D31" s="237">
        <v>17935</v>
      </c>
      <c r="E31" s="238"/>
      <c r="F31" s="237">
        <v>8825</v>
      </c>
      <c r="G31" s="119">
        <f t="shared" si="0"/>
        <v>9110</v>
      </c>
      <c r="H31" s="120">
        <f t="shared" si="2"/>
        <v>103.229461756374</v>
      </c>
    </row>
    <row r="32" s="227" customFormat="1" ht="22.5" customHeight="1" spans="1:8">
      <c r="A32" s="240" t="s">
        <v>653</v>
      </c>
      <c r="B32" s="241">
        <f>SUM(B21:B31)</f>
        <v>52050</v>
      </c>
      <c r="C32" s="237">
        <f>SUM(C21:C31)</f>
        <v>157585</v>
      </c>
      <c r="D32" s="237">
        <f>SUM(D21:D31)</f>
        <v>148044</v>
      </c>
      <c r="E32" s="238">
        <f>SUM(100*D32/C32)</f>
        <v>93.9454897356982</v>
      </c>
      <c r="F32" s="237">
        <f>SUM(F21:F31)</f>
        <v>56148</v>
      </c>
      <c r="G32" s="119">
        <f t="shared" si="0"/>
        <v>91896</v>
      </c>
      <c r="H32" s="120">
        <f t="shared" si="2"/>
        <v>163.667450309895</v>
      </c>
    </row>
    <row r="33" ht="22.5" customHeight="1" spans="1:8">
      <c r="A33" s="236" t="s">
        <v>654</v>
      </c>
      <c r="B33" s="237"/>
      <c r="C33" s="237"/>
      <c r="D33" s="237">
        <v>122</v>
      </c>
      <c r="E33" s="238"/>
      <c r="F33" s="237"/>
      <c r="G33" s="119">
        <f t="shared" si="0"/>
        <v>122</v>
      </c>
      <c r="H33" s="120"/>
    </row>
    <row r="34" ht="22.5" customHeight="1" spans="1:8">
      <c r="A34" s="236" t="s">
        <v>655</v>
      </c>
      <c r="B34" s="237">
        <v>34230</v>
      </c>
      <c r="C34" s="237">
        <v>16746</v>
      </c>
      <c r="D34" s="237">
        <v>16746</v>
      </c>
      <c r="E34" s="238">
        <f>SUM(100*D34/C34)</f>
        <v>100</v>
      </c>
      <c r="F34" s="237">
        <v>50956</v>
      </c>
      <c r="G34" s="119">
        <f t="shared" si="0"/>
        <v>-34210</v>
      </c>
      <c r="H34" s="120">
        <f t="shared" si="2"/>
        <v>-67.1363529319413</v>
      </c>
    </row>
    <row r="35" ht="22.5" customHeight="1" spans="1:8">
      <c r="A35" s="236" t="s">
        <v>656</v>
      </c>
      <c r="B35" s="237"/>
      <c r="C35" s="237"/>
      <c r="D35" s="237">
        <v>17486</v>
      </c>
      <c r="E35" s="238"/>
      <c r="F35" s="237"/>
      <c r="G35" s="119">
        <f t="shared" si="0"/>
        <v>17486</v>
      </c>
      <c r="H35" s="120"/>
    </row>
    <row r="36" ht="22.5" customHeight="1" spans="1:8">
      <c r="A36" s="236" t="s">
        <v>657</v>
      </c>
      <c r="B36" s="237"/>
      <c r="C36" s="237"/>
      <c r="D36" s="237">
        <v>8667</v>
      </c>
      <c r="E36" s="238"/>
      <c r="F36" s="237">
        <v>4606</v>
      </c>
      <c r="G36" s="119">
        <f t="shared" si="0"/>
        <v>4061</v>
      </c>
      <c r="H36" s="120">
        <f t="shared" si="2"/>
        <v>88.1676074685193</v>
      </c>
    </row>
    <row r="37" s="227" customFormat="1" ht="22.5" customHeight="1" spans="1:8">
      <c r="A37" s="240" t="s">
        <v>658</v>
      </c>
      <c r="B37" s="241">
        <f>SUM(B32:B36)</f>
        <v>86280</v>
      </c>
      <c r="C37" s="237">
        <f>SUM(C32:C36)</f>
        <v>174331</v>
      </c>
      <c r="D37" s="237">
        <f>D32+D33+D34+D35+D36</f>
        <v>191065</v>
      </c>
      <c r="E37" s="238">
        <f>SUM(100*D37/C37)</f>
        <v>109.598981248315</v>
      </c>
      <c r="F37" s="237">
        <f>F32+F33+F34+F35+F36</f>
        <v>111710</v>
      </c>
      <c r="G37" s="119">
        <f t="shared" si="0"/>
        <v>79355</v>
      </c>
      <c r="H37" s="120">
        <f t="shared" si="2"/>
        <v>71.0366126577746</v>
      </c>
    </row>
  </sheetData>
  <mergeCells count="7">
    <mergeCell ref="A2:H2"/>
    <mergeCell ref="A3:H3"/>
    <mergeCell ref="D4:E4"/>
    <mergeCell ref="F4:H4"/>
    <mergeCell ref="A4:A5"/>
    <mergeCell ref="B4:B5"/>
    <mergeCell ref="C4:C5"/>
  </mergeCells>
  <pageMargins left="0.620061393797867" right="0.32009886005732" top="0.409671030645295" bottom="0.279826113558191" header="0.420086355659905" footer="0.315238382872634"/>
  <pageSetup paperSize="9" scale="90" orientation="portrait"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0"/>
  <sheetViews>
    <sheetView workbookViewId="0">
      <pane xSplit="1" ySplit="5" topLeftCell="B21" activePane="bottomRight" state="frozen"/>
      <selection/>
      <selection pane="topRight"/>
      <selection pane="bottomLeft"/>
      <selection pane="bottomRight" activeCell="J38" sqref="J38"/>
    </sheetView>
  </sheetViews>
  <sheetFormatPr defaultColWidth="9" defaultRowHeight="14.25"/>
  <cols>
    <col min="1" max="1" width="30.375" style="163" customWidth="1"/>
    <col min="2" max="2" width="10.25" style="164" customWidth="1"/>
    <col min="3" max="3" width="9.5" style="164" customWidth="1"/>
    <col min="4" max="7" width="9" style="164"/>
    <col min="8" max="8" width="9.5" style="164" customWidth="1"/>
    <col min="9" max="10" width="9" style="163"/>
    <col min="11" max="11" width="24.375" style="163" hidden="1" customWidth="1"/>
    <col min="12" max="14" width="9" style="163" hidden="1" customWidth="1"/>
    <col min="15" max="15" width="14.25" style="163" hidden="1" customWidth="1"/>
    <col min="16" max="16" width="9" style="163" hidden="1" customWidth="1"/>
    <col min="17" max="16384" width="9" style="163"/>
  </cols>
  <sheetData>
    <row r="1" spans="1:1">
      <c r="A1" s="228" t="s">
        <v>659</v>
      </c>
    </row>
    <row r="2" ht="32.25" customHeight="1" spans="1:8">
      <c r="A2" s="229" t="s">
        <v>660</v>
      </c>
      <c r="B2" s="229"/>
      <c r="C2" s="229"/>
      <c r="D2" s="229"/>
      <c r="E2" s="229"/>
      <c r="F2" s="229"/>
      <c r="G2" s="229"/>
      <c r="H2" s="229"/>
    </row>
    <row r="3" ht="16.5" customHeight="1" spans="1:8">
      <c r="A3" s="230"/>
      <c r="B3" s="231"/>
      <c r="C3" s="231"/>
      <c r="D3" s="231"/>
      <c r="E3" s="231"/>
      <c r="F3" s="231"/>
      <c r="G3" s="232" t="s">
        <v>2</v>
      </c>
      <c r="H3" s="232"/>
    </row>
    <row r="4" s="226" customFormat="1" ht="18.75" customHeight="1" spans="1:13">
      <c r="A4" s="233" t="s">
        <v>590</v>
      </c>
      <c r="B4" s="234" t="s">
        <v>4</v>
      </c>
      <c r="C4" s="233" t="s">
        <v>634</v>
      </c>
      <c r="D4" s="233" t="s">
        <v>6</v>
      </c>
      <c r="E4" s="233"/>
      <c r="F4" s="233" t="s">
        <v>635</v>
      </c>
      <c r="G4" s="233"/>
      <c r="H4" s="233"/>
      <c r="K4" s="233" t="s">
        <v>590</v>
      </c>
      <c r="L4" s="233" t="s">
        <v>634</v>
      </c>
      <c r="M4" s="233" t="s">
        <v>6</v>
      </c>
    </row>
    <row r="5" s="226" customFormat="1" ht="33" customHeight="1" spans="1:13">
      <c r="A5" s="233"/>
      <c r="B5" s="235"/>
      <c r="C5" s="233"/>
      <c r="D5" s="233" t="s">
        <v>8</v>
      </c>
      <c r="E5" s="233" t="s">
        <v>636</v>
      </c>
      <c r="F5" s="233" t="s">
        <v>10</v>
      </c>
      <c r="G5" s="233" t="s">
        <v>11</v>
      </c>
      <c r="H5" s="233" t="s">
        <v>12</v>
      </c>
      <c r="K5" s="233"/>
      <c r="L5" s="233"/>
      <c r="M5" s="233" t="s">
        <v>8</v>
      </c>
    </row>
    <row r="6" ht="22.5" customHeight="1" spans="1:13">
      <c r="A6" s="236" t="s">
        <v>661</v>
      </c>
      <c r="B6" s="237"/>
      <c r="C6" s="237"/>
      <c r="D6" s="237"/>
      <c r="E6" s="238"/>
      <c r="F6" s="237"/>
      <c r="G6" s="119">
        <f>SUM(D6-F6)</f>
        <v>0</v>
      </c>
      <c r="H6" s="120"/>
      <c r="K6" s="236" t="s">
        <v>661</v>
      </c>
      <c r="L6" s="237"/>
      <c r="M6" s="237"/>
    </row>
    <row r="7" ht="22.5" customHeight="1" spans="1:13">
      <c r="A7" s="239" t="s">
        <v>662</v>
      </c>
      <c r="B7" s="237"/>
      <c r="C7" s="119"/>
      <c r="D7" s="119"/>
      <c r="E7" s="238"/>
      <c r="F7" s="119"/>
      <c r="G7" s="119">
        <f>SUM(D7-F7)</f>
        <v>0</v>
      </c>
      <c r="H7" s="120"/>
      <c r="K7" s="239" t="s">
        <v>662</v>
      </c>
      <c r="L7" s="119"/>
      <c r="M7" s="119"/>
    </row>
    <row r="8" ht="22.5" customHeight="1" spans="1:13">
      <c r="A8" s="239" t="s">
        <v>639</v>
      </c>
      <c r="B8" s="237"/>
      <c r="C8" s="119">
        <v>600</v>
      </c>
      <c r="D8" s="119">
        <v>2182</v>
      </c>
      <c r="E8" s="238">
        <f t="shared" ref="E8:E13" si="0">SUM(100*D8/C8)</f>
        <v>363.666666666667</v>
      </c>
      <c r="F8" s="119">
        <v>1751</v>
      </c>
      <c r="G8" s="119">
        <f>SUM(D8-F8)</f>
        <v>431</v>
      </c>
      <c r="H8" s="120">
        <f>SUM(100*G8/F8)</f>
        <v>24.6145059965734</v>
      </c>
      <c r="K8" s="239" t="s">
        <v>639</v>
      </c>
      <c r="L8" s="119"/>
      <c r="M8" s="119">
        <v>1826</v>
      </c>
    </row>
    <row r="9" ht="22.5" customHeight="1" spans="1:15">
      <c r="A9" s="236" t="s">
        <v>640</v>
      </c>
      <c r="B9" s="237"/>
      <c r="C9" s="237">
        <v>400</v>
      </c>
      <c r="D9" s="237">
        <v>431</v>
      </c>
      <c r="E9" s="238">
        <f t="shared" si="0"/>
        <v>107.75</v>
      </c>
      <c r="F9" s="237">
        <v>219</v>
      </c>
      <c r="G9" s="119">
        <f t="shared" ref="G9:G38" si="1">SUM(D9-F9)</f>
        <v>212</v>
      </c>
      <c r="H9" s="120">
        <f t="shared" ref="H9:H38" si="2">SUM(100*G9/F9)</f>
        <v>96.8036529680365</v>
      </c>
      <c r="K9" s="236" t="s">
        <v>640</v>
      </c>
      <c r="L9" s="237">
        <v>220</v>
      </c>
      <c r="M9" s="237">
        <v>150</v>
      </c>
      <c r="O9" s="163" t="s">
        <v>663</v>
      </c>
    </row>
    <row r="10" ht="22.5" customHeight="1" spans="1:13">
      <c r="A10" s="239" t="s">
        <v>641</v>
      </c>
      <c r="B10" s="237">
        <v>81800</v>
      </c>
      <c r="C10" s="119">
        <v>86300</v>
      </c>
      <c r="D10" s="119">
        <v>88436</v>
      </c>
      <c r="E10" s="238">
        <f t="shared" si="0"/>
        <v>102.475086906141</v>
      </c>
      <c r="F10" s="119">
        <v>95875</v>
      </c>
      <c r="G10" s="119">
        <f t="shared" si="1"/>
        <v>-7439</v>
      </c>
      <c r="H10" s="120">
        <f t="shared" si="2"/>
        <v>-7.75906127770535</v>
      </c>
      <c r="K10" s="239" t="s">
        <v>641</v>
      </c>
      <c r="L10" s="119">
        <v>54200</v>
      </c>
      <c r="M10" s="119">
        <v>56204</v>
      </c>
    </row>
    <row r="11" ht="22.5" customHeight="1" spans="1:13">
      <c r="A11" s="239" t="s">
        <v>642</v>
      </c>
      <c r="B11" s="237">
        <v>760</v>
      </c>
      <c r="C11" s="119">
        <v>511</v>
      </c>
      <c r="D11" s="119">
        <v>602</v>
      </c>
      <c r="E11" s="238">
        <f t="shared" si="0"/>
        <v>117.808219178082</v>
      </c>
      <c r="F11" s="119">
        <v>663</v>
      </c>
      <c r="G11" s="119">
        <f t="shared" si="1"/>
        <v>-61</v>
      </c>
      <c r="H11" s="120">
        <f t="shared" si="2"/>
        <v>-9.20060331825038</v>
      </c>
      <c r="K11" s="239" t="s">
        <v>642</v>
      </c>
      <c r="L11" s="119">
        <v>730</v>
      </c>
      <c r="M11" s="119">
        <v>839</v>
      </c>
    </row>
    <row r="12" ht="22.5" customHeight="1" spans="1:13">
      <c r="A12" s="236" t="s">
        <v>643</v>
      </c>
      <c r="B12" s="237">
        <v>1220</v>
      </c>
      <c r="C12" s="237">
        <v>1220</v>
      </c>
      <c r="D12" s="237">
        <v>659</v>
      </c>
      <c r="E12" s="238">
        <f t="shared" si="0"/>
        <v>54.0163934426229</v>
      </c>
      <c r="F12" s="237">
        <v>291</v>
      </c>
      <c r="G12" s="119">
        <f t="shared" si="1"/>
        <v>368</v>
      </c>
      <c r="H12" s="120">
        <f t="shared" si="2"/>
        <v>126.460481099656</v>
      </c>
      <c r="K12" s="236" t="s">
        <v>643</v>
      </c>
      <c r="L12" s="237">
        <v>700</v>
      </c>
      <c r="M12" s="237">
        <v>3914</v>
      </c>
    </row>
    <row r="13" ht="22.5" customHeight="1" spans="1:13">
      <c r="A13" s="236" t="s">
        <v>644</v>
      </c>
      <c r="B13" s="237">
        <v>2500</v>
      </c>
      <c r="C13" s="237">
        <v>2500</v>
      </c>
      <c r="D13" s="237">
        <v>2200</v>
      </c>
      <c r="E13" s="238">
        <f t="shared" si="0"/>
        <v>88</v>
      </c>
      <c r="F13" s="237">
        <v>1932</v>
      </c>
      <c r="G13" s="119">
        <f t="shared" si="1"/>
        <v>268</v>
      </c>
      <c r="H13" s="120">
        <f t="shared" si="2"/>
        <v>13.871635610766</v>
      </c>
      <c r="K13" s="236" t="s">
        <v>644</v>
      </c>
      <c r="L13" s="237">
        <v>2000</v>
      </c>
      <c r="M13" s="237">
        <v>1940</v>
      </c>
    </row>
    <row r="14" ht="22.5" customHeight="1" spans="1:13">
      <c r="A14" s="236" t="s">
        <v>645</v>
      </c>
      <c r="B14" s="237"/>
      <c r="C14" s="237"/>
      <c r="D14" s="237"/>
      <c r="E14" s="238"/>
      <c r="F14" s="237"/>
      <c r="G14" s="119">
        <f t="shared" si="1"/>
        <v>0</v>
      </c>
      <c r="H14" s="120"/>
      <c r="K14" s="236" t="s">
        <v>645</v>
      </c>
      <c r="L14" s="237"/>
      <c r="M14" s="237"/>
    </row>
    <row r="15" s="227" customFormat="1" ht="22.5" customHeight="1" spans="1:13">
      <c r="A15" s="240" t="s">
        <v>646</v>
      </c>
      <c r="B15" s="241">
        <v>86280</v>
      </c>
      <c r="C15" s="119">
        <v>91531</v>
      </c>
      <c r="D15" s="119">
        <v>94510</v>
      </c>
      <c r="E15" s="238">
        <f>SUM(100*D15/C15)</f>
        <v>103.25463504168</v>
      </c>
      <c r="F15" s="119">
        <f>SUM(F6:F14)</f>
        <v>100731</v>
      </c>
      <c r="G15" s="119">
        <f t="shared" si="1"/>
        <v>-6221</v>
      </c>
      <c r="H15" s="120">
        <f t="shared" si="2"/>
        <v>-6.17585450357884</v>
      </c>
      <c r="I15" s="163"/>
      <c r="K15" s="240" t="s">
        <v>646</v>
      </c>
      <c r="L15" s="119">
        <f>SUM(L6:L14)</f>
        <v>57850</v>
      </c>
      <c r="M15" s="119">
        <f>SUM(M6:M14)</f>
        <v>64873</v>
      </c>
    </row>
    <row r="16" ht="22.5" customHeight="1" spans="1:13">
      <c r="A16" s="236" t="s">
        <v>647</v>
      </c>
      <c r="B16" s="237"/>
      <c r="C16" s="237"/>
      <c r="D16" s="237">
        <v>4606</v>
      </c>
      <c r="E16" s="238"/>
      <c r="F16" s="237">
        <v>8757</v>
      </c>
      <c r="G16" s="119">
        <f t="shared" si="1"/>
        <v>-4151</v>
      </c>
      <c r="H16" s="120">
        <f t="shared" si="2"/>
        <v>-47.4020783373301</v>
      </c>
      <c r="K16" s="236" t="s">
        <v>647</v>
      </c>
      <c r="L16" s="237"/>
      <c r="M16" s="237">
        <v>4051</v>
      </c>
    </row>
    <row r="17" ht="22.5" customHeight="1" spans="1:13">
      <c r="A17" s="236" t="s">
        <v>648</v>
      </c>
      <c r="B17" s="237"/>
      <c r="C17" s="237"/>
      <c r="D17" s="237">
        <v>9149</v>
      </c>
      <c r="E17" s="238"/>
      <c r="F17" s="237">
        <v>2222</v>
      </c>
      <c r="G17" s="119">
        <f t="shared" si="1"/>
        <v>6927</v>
      </c>
      <c r="H17" s="120">
        <f t="shared" si="2"/>
        <v>311.746174617462</v>
      </c>
      <c r="K17" s="236" t="s">
        <v>648</v>
      </c>
      <c r="L17" s="237"/>
      <c r="M17" s="237">
        <v>3053</v>
      </c>
    </row>
    <row r="18" ht="22.5" customHeight="1" spans="1:13">
      <c r="A18" s="236" t="s">
        <v>649</v>
      </c>
      <c r="B18" s="237"/>
      <c r="C18" s="237"/>
      <c r="D18" s="237"/>
      <c r="E18" s="238"/>
      <c r="F18" s="237"/>
      <c r="G18" s="119"/>
      <c r="H18" s="120"/>
      <c r="K18" s="236" t="s">
        <v>649</v>
      </c>
      <c r="L18" s="237"/>
      <c r="M18" s="237">
        <v>7148</v>
      </c>
    </row>
    <row r="19" ht="22.5" customHeight="1" spans="1:13">
      <c r="A19" s="236" t="s">
        <v>650</v>
      </c>
      <c r="B19" s="237"/>
      <c r="C19" s="237">
        <v>82800</v>
      </c>
      <c r="D19" s="237">
        <v>82800</v>
      </c>
      <c r="E19" s="238"/>
      <c r="F19" s="237">
        <v>0</v>
      </c>
      <c r="G19" s="119">
        <f t="shared" si="1"/>
        <v>82800</v>
      </c>
      <c r="H19" s="120"/>
      <c r="K19" s="236" t="s">
        <v>650</v>
      </c>
      <c r="L19" s="237"/>
      <c r="M19" s="237">
        <v>16900</v>
      </c>
    </row>
    <row r="20" s="227" customFormat="1" ht="22.5" customHeight="1" spans="1:15">
      <c r="A20" s="240" t="s">
        <v>651</v>
      </c>
      <c r="B20" s="241">
        <f>SUM(B15:B19)</f>
        <v>86280</v>
      </c>
      <c r="C20" s="237">
        <f>SUM(C15:C19)</f>
        <v>174331</v>
      </c>
      <c r="D20" s="237">
        <f>SUM(D15:D19)</f>
        <v>191065</v>
      </c>
      <c r="E20" s="238">
        <f>SUM(100*D20/C20)</f>
        <v>109.598981248315</v>
      </c>
      <c r="F20" s="237">
        <f>SUM(F15:F19)</f>
        <v>111710</v>
      </c>
      <c r="G20" s="119">
        <f t="shared" si="1"/>
        <v>79355</v>
      </c>
      <c r="H20" s="120">
        <f t="shared" si="2"/>
        <v>71.0366126577746</v>
      </c>
      <c r="I20" s="163"/>
      <c r="K20" s="240" t="s">
        <v>651</v>
      </c>
      <c r="L20" s="237">
        <f>SUM(L15:L19)</f>
        <v>57850</v>
      </c>
      <c r="M20" s="237">
        <f>SUM(M15:M19)</f>
        <v>96025</v>
      </c>
      <c r="O20" s="227" t="s">
        <v>553</v>
      </c>
    </row>
    <row r="21" ht="22.5" customHeight="1" spans="1:13">
      <c r="A21" s="236" t="s">
        <v>664</v>
      </c>
      <c r="B21" s="237"/>
      <c r="C21" s="237"/>
      <c r="D21" s="237"/>
      <c r="E21" s="238"/>
      <c r="F21" s="237"/>
      <c r="G21" s="119">
        <f t="shared" si="1"/>
        <v>0</v>
      </c>
      <c r="H21" s="120"/>
      <c r="K21" s="236" t="s">
        <v>664</v>
      </c>
      <c r="L21" s="237"/>
      <c r="M21" s="237"/>
    </row>
    <row r="22" ht="22.5" customHeight="1" spans="1:13">
      <c r="A22" s="236" t="s">
        <v>665</v>
      </c>
      <c r="B22" s="237"/>
      <c r="C22" s="237"/>
      <c r="D22" s="237"/>
      <c r="E22" s="238"/>
      <c r="F22" s="237"/>
      <c r="G22" s="119">
        <f t="shared" si="1"/>
        <v>0</v>
      </c>
      <c r="H22" s="120"/>
      <c r="K22" s="236" t="s">
        <v>665</v>
      </c>
      <c r="L22" s="237"/>
      <c r="M22" s="237"/>
    </row>
    <row r="23" ht="22.5" customHeight="1" spans="1:13">
      <c r="A23" s="236" t="s">
        <v>666</v>
      </c>
      <c r="B23" s="237"/>
      <c r="C23" s="237"/>
      <c r="D23" s="237">
        <v>29</v>
      </c>
      <c r="E23" s="238"/>
      <c r="F23" s="237">
        <v>37</v>
      </c>
      <c r="G23" s="119">
        <f t="shared" si="1"/>
        <v>-8</v>
      </c>
      <c r="H23" s="120">
        <f t="shared" si="2"/>
        <v>-21.6216216216216</v>
      </c>
      <c r="K23" s="236" t="s">
        <v>666</v>
      </c>
      <c r="L23" s="237">
        <v>6</v>
      </c>
      <c r="M23" s="237">
        <v>6</v>
      </c>
    </row>
    <row r="24" ht="22.5" customHeight="1" spans="1:13">
      <c r="A24" s="236" t="s">
        <v>667</v>
      </c>
      <c r="B24" s="237"/>
      <c r="C24" s="237"/>
      <c r="D24" s="237">
        <v>937</v>
      </c>
      <c r="E24" s="238"/>
      <c r="F24" s="237">
        <v>445</v>
      </c>
      <c r="G24" s="119">
        <f t="shared" si="1"/>
        <v>492</v>
      </c>
      <c r="H24" s="120">
        <f t="shared" si="2"/>
        <v>110.561797752809</v>
      </c>
      <c r="K24" s="236" t="s">
        <v>667</v>
      </c>
      <c r="L24" s="237">
        <v>1238</v>
      </c>
      <c r="M24" s="237">
        <v>623</v>
      </c>
    </row>
    <row r="25" ht="22.5" customHeight="1" spans="1:16">
      <c r="A25" s="236" t="s">
        <v>668</v>
      </c>
      <c r="B25" s="237">
        <v>51290</v>
      </c>
      <c r="C25" s="237">
        <v>55082</v>
      </c>
      <c r="D25" s="237">
        <v>43287</v>
      </c>
      <c r="E25" s="238">
        <f>SUM(100*D25/C25)</f>
        <v>78.5864710794815</v>
      </c>
      <c r="F25" s="237">
        <v>43259</v>
      </c>
      <c r="G25" s="119">
        <f t="shared" si="1"/>
        <v>28</v>
      </c>
      <c r="H25" s="120">
        <f t="shared" si="2"/>
        <v>0.0647264153124205</v>
      </c>
      <c r="K25" s="236" t="s">
        <v>668</v>
      </c>
      <c r="L25" s="237">
        <v>56449</v>
      </c>
      <c r="M25" s="237">
        <v>49410</v>
      </c>
      <c r="O25" s="163">
        <v>5473</v>
      </c>
      <c r="P25" s="163">
        <f>M25-O25</f>
        <v>43937</v>
      </c>
    </row>
    <row r="26" ht="22.5" customHeight="1" spans="1:13">
      <c r="A26" s="236" t="s">
        <v>669</v>
      </c>
      <c r="B26" s="237"/>
      <c r="C26" s="237"/>
      <c r="D26" s="237">
        <v>419</v>
      </c>
      <c r="E26" s="238"/>
      <c r="F26" s="237">
        <v>473</v>
      </c>
      <c r="G26" s="119">
        <f t="shared" si="1"/>
        <v>-54</v>
      </c>
      <c r="H26" s="120">
        <f t="shared" si="2"/>
        <v>-11.4164904862579</v>
      </c>
      <c r="K26" s="236" t="s">
        <v>669</v>
      </c>
      <c r="L26" s="237">
        <v>1393</v>
      </c>
      <c r="M26" s="237">
        <v>399</v>
      </c>
    </row>
    <row r="27" ht="22.5" customHeight="1" spans="1:16">
      <c r="A27" s="236" t="s">
        <v>670</v>
      </c>
      <c r="B27" s="237"/>
      <c r="C27" s="237"/>
      <c r="D27" s="237"/>
      <c r="E27" s="238"/>
      <c r="F27" s="237"/>
      <c r="G27" s="119">
        <f t="shared" si="1"/>
        <v>0</v>
      </c>
      <c r="H27" s="120"/>
      <c r="K27" s="236" t="s">
        <v>670</v>
      </c>
      <c r="L27" s="237"/>
      <c r="M27" s="237"/>
      <c r="P27" s="163">
        <f>56449-5473</f>
        <v>50976</v>
      </c>
    </row>
    <row r="28" ht="22.5" customHeight="1" spans="1:13">
      <c r="A28" s="236" t="s">
        <v>671</v>
      </c>
      <c r="B28" s="237"/>
      <c r="C28" s="237"/>
      <c r="D28" s="237"/>
      <c r="E28" s="238"/>
      <c r="F28" s="237"/>
      <c r="G28" s="119">
        <f t="shared" si="1"/>
        <v>0</v>
      </c>
      <c r="H28" s="120"/>
      <c r="K28" s="236" t="s">
        <v>671</v>
      </c>
      <c r="L28" s="237"/>
      <c r="M28" s="237"/>
    </row>
    <row r="29" ht="22.5" customHeight="1" spans="1:13">
      <c r="A29" s="236" t="s">
        <v>672</v>
      </c>
      <c r="B29" s="237"/>
      <c r="C29" s="237"/>
      <c r="D29" s="237"/>
      <c r="E29" s="238"/>
      <c r="F29" s="237"/>
      <c r="G29" s="119">
        <f t="shared" si="1"/>
        <v>0</v>
      </c>
      <c r="H29" s="120"/>
      <c r="K29" s="236" t="s">
        <v>672</v>
      </c>
      <c r="L29" s="237">
        <v>5</v>
      </c>
      <c r="M29" s="237">
        <v>5</v>
      </c>
    </row>
    <row r="30" ht="22.5" customHeight="1" spans="1:16">
      <c r="A30" s="236" t="s">
        <v>546</v>
      </c>
      <c r="B30" s="237">
        <v>760</v>
      </c>
      <c r="C30" s="237">
        <v>83208</v>
      </c>
      <c r="D30" s="237">
        <v>83377</v>
      </c>
      <c r="E30" s="238">
        <f>SUM(100*D30/C30)</f>
        <v>100.203105470628</v>
      </c>
      <c r="F30" s="237">
        <v>1138</v>
      </c>
      <c r="G30" s="119">
        <f t="shared" si="1"/>
        <v>82239</v>
      </c>
      <c r="H30" s="120">
        <f t="shared" si="2"/>
        <v>7226.62565905097</v>
      </c>
      <c r="K30" s="236" t="s">
        <v>546</v>
      </c>
      <c r="L30" s="237">
        <v>1659</v>
      </c>
      <c r="M30" s="237">
        <v>1550</v>
      </c>
      <c r="O30" s="163">
        <v>55</v>
      </c>
      <c r="P30" s="163">
        <f>M30-O30</f>
        <v>1495</v>
      </c>
    </row>
    <row r="31" ht="22.5" customHeight="1" spans="1:13">
      <c r="A31" s="236" t="s">
        <v>494</v>
      </c>
      <c r="B31" s="237"/>
      <c r="C31" s="237">
        <v>17235</v>
      </c>
      <c r="D31" s="237">
        <v>17935</v>
      </c>
      <c r="E31" s="238"/>
      <c r="F31" s="237">
        <v>8825</v>
      </c>
      <c r="G31" s="119">
        <f t="shared" si="1"/>
        <v>9110</v>
      </c>
      <c r="H31" s="120">
        <f t="shared" si="2"/>
        <v>103.229461756374</v>
      </c>
      <c r="K31" s="236" t="s">
        <v>494</v>
      </c>
      <c r="L31" s="237">
        <v>8185</v>
      </c>
      <c r="M31" s="237">
        <v>8185</v>
      </c>
    </row>
    <row r="32" s="227" customFormat="1" ht="22.5" customHeight="1" spans="1:17">
      <c r="A32" s="240" t="s">
        <v>653</v>
      </c>
      <c r="B32" s="241">
        <f>SUM(B21:B31)</f>
        <v>52050</v>
      </c>
      <c r="C32" s="237">
        <f>SUM(C21:C31)</f>
        <v>155525</v>
      </c>
      <c r="D32" s="237">
        <f>SUM(D21:D31)</f>
        <v>145984</v>
      </c>
      <c r="E32" s="238">
        <f>SUM(100*D32/C32)</f>
        <v>93.8652949686546</v>
      </c>
      <c r="F32" s="237">
        <f>SUM(F21:F31)</f>
        <v>54177</v>
      </c>
      <c r="G32" s="119">
        <f t="shared" si="1"/>
        <v>91807</v>
      </c>
      <c r="H32" s="120">
        <f t="shared" si="2"/>
        <v>169.457518873323</v>
      </c>
      <c r="I32" s="163"/>
      <c r="K32" s="240" t="s">
        <v>653</v>
      </c>
      <c r="L32" s="237">
        <f>SUM(L21:L31)</f>
        <v>68935</v>
      </c>
      <c r="M32" s="237">
        <f>SUM(M21:M31)</f>
        <v>60178</v>
      </c>
      <c r="O32" s="163"/>
      <c r="P32" s="163"/>
      <c r="Q32" s="163"/>
    </row>
    <row r="33" ht="22.5" customHeight="1" spans="1:13">
      <c r="A33" s="236" t="s">
        <v>654</v>
      </c>
      <c r="B33" s="237"/>
      <c r="C33" s="237"/>
      <c r="D33" s="237">
        <v>122</v>
      </c>
      <c r="E33" s="238"/>
      <c r="F33" s="237"/>
      <c r="G33" s="119">
        <f t="shared" si="1"/>
        <v>122</v>
      </c>
      <c r="H33" s="120"/>
      <c r="K33" s="236" t="s">
        <v>654</v>
      </c>
      <c r="L33" s="237"/>
      <c r="M33" s="237">
        <v>90</v>
      </c>
    </row>
    <row r="34" ht="22.5" customHeight="1" spans="1:8">
      <c r="A34" s="236" t="s">
        <v>673</v>
      </c>
      <c r="B34" s="237"/>
      <c r="C34" s="237">
        <v>2060</v>
      </c>
      <c r="D34" s="237">
        <v>2060</v>
      </c>
      <c r="E34" s="238">
        <f>SUM(100*D34/C34)</f>
        <v>100</v>
      </c>
      <c r="F34" s="237">
        <v>1971</v>
      </c>
      <c r="G34" s="119">
        <f t="shared" si="1"/>
        <v>89</v>
      </c>
      <c r="H34" s="120">
        <f t="shared" si="2"/>
        <v>4.51547437848808</v>
      </c>
    </row>
    <row r="35" ht="22.5" customHeight="1" spans="1:16">
      <c r="A35" s="236" t="s">
        <v>655</v>
      </c>
      <c r="B35" s="237">
        <v>34230</v>
      </c>
      <c r="C35" s="237">
        <v>16746</v>
      </c>
      <c r="D35" s="237">
        <v>16746</v>
      </c>
      <c r="E35" s="238">
        <f>SUM(100*D35/C35)</f>
        <v>100</v>
      </c>
      <c r="F35" s="237">
        <v>50956</v>
      </c>
      <c r="G35" s="119">
        <f t="shared" si="1"/>
        <v>-34210</v>
      </c>
      <c r="H35" s="120">
        <f t="shared" si="2"/>
        <v>-67.1363529319413</v>
      </c>
      <c r="K35" s="236" t="s">
        <v>655</v>
      </c>
      <c r="L35" s="237">
        <v>27000</v>
      </c>
      <c r="M35" s="237">
        <v>27000</v>
      </c>
      <c r="P35" s="163">
        <f>1659-55</f>
        <v>1604</v>
      </c>
    </row>
    <row r="36" ht="22.5" customHeight="1" spans="1:13">
      <c r="A36" s="236" t="s">
        <v>656</v>
      </c>
      <c r="B36" s="237"/>
      <c r="C36" s="237"/>
      <c r="D36" s="237">
        <v>17486</v>
      </c>
      <c r="E36" s="238"/>
      <c r="F36" s="237"/>
      <c r="G36" s="119">
        <f t="shared" si="1"/>
        <v>17486</v>
      </c>
      <c r="H36" s="120"/>
      <c r="K36" s="236" t="s">
        <v>656</v>
      </c>
      <c r="L36" s="237"/>
      <c r="M36" s="237"/>
    </row>
    <row r="37" ht="22.5" customHeight="1" spans="1:13">
      <c r="A37" s="236" t="s">
        <v>657</v>
      </c>
      <c r="B37" s="237"/>
      <c r="C37" s="237"/>
      <c r="D37" s="237">
        <v>8667</v>
      </c>
      <c r="E37" s="238"/>
      <c r="F37" s="237">
        <v>4606</v>
      </c>
      <c r="G37" s="119">
        <f t="shared" si="1"/>
        <v>4061</v>
      </c>
      <c r="H37" s="120">
        <f t="shared" si="2"/>
        <v>88.1676074685193</v>
      </c>
      <c r="K37" s="236" t="s">
        <v>657</v>
      </c>
      <c r="L37" s="237"/>
      <c r="M37" s="237">
        <v>8757</v>
      </c>
    </row>
    <row r="38" s="227" customFormat="1" ht="22.5" customHeight="1" spans="1:17">
      <c r="A38" s="240" t="s">
        <v>658</v>
      </c>
      <c r="B38" s="241">
        <f>SUM(B32:B36)</f>
        <v>86280</v>
      </c>
      <c r="C38" s="237">
        <f>SUM(C32:C37)</f>
        <v>174331</v>
      </c>
      <c r="D38" s="237">
        <f>SUM(D32:D37)</f>
        <v>191065</v>
      </c>
      <c r="E38" s="238">
        <f>SUM(100*D38/C38)</f>
        <v>109.598981248315</v>
      </c>
      <c r="F38" s="237">
        <f>SUM(F32:F37)</f>
        <v>111710</v>
      </c>
      <c r="G38" s="119">
        <f t="shared" si="1"/>
        <v>79355</v>
      </c>
      <c r="H38" s="120">
        <f t="shared" si="2"/>
        <v>71.0366126577746</v>
      </c>
      <c r="I38" s="163"/>
      <c r="K38" s="240" t="s">
        <v>658</v>
      </c>
      <c r="L38" s="237">
        <f>SUM(L32:L37)</f>
        <v>95935</v>
      </c>
      <c r="M38" s="237">
        <f>M32+M33+M35+M36+M37</f>
        <v>96025</v>
      </c>
      <c r="O38" s="163"/>
      <c r="P38" s="163"/>
      <c r="Q38" s="163"/>
    </row>
    <row r="39" spans="12:12">
      <c r="L39" s="164"/>
    </row>
    <row r="40" spans="12:12">
      <c r="L40" s="164"/>
    </row>
    <row r="41" spans="12:12">
      <c r="L41" s="164"/>
    </row>
    <row r="42" spans="12:12">
      <c r="L42" s="164"/>
    </row>
    <row r="43" spans="12:12">
      <c r="L43" s="164"/>
    </row>
    <row r="44" spans="12:12">
      <c r="L44" s="164"/>
    </row>
    <row r="45" spans="12:12">
      <c r="L45" s="164"/>
    </row>
    <row r="46" spans="12:12">
      <c r="L46" s="164"/>
    </row>
    <row r="47" spans="12:12">
      <c r="L47" s="164"/>
    </row>
    <row r="48" spans="12:12">
      <c r="L48" s="164"/>
    </row>
    <row r="49" spans="12:12">
      <c r="L49" s="164"/>
    </row>
    <row r="50" spans="12:12">
      <c r="L50" s="164"/>
    </row>
    <row r="51" spans="12:12">
      <c r="L51" s="164"/>
    </row>
    <row r="52" spans="12:12">
      <c r="L52" s="164"/>
    </row>
    <row r="53" spans="12:12">
      <c r="L53" s="164"/>
    </row>
    <row r="54" spans="12:12">
      <c r="L54" s="164"/>
    </row>
    <row r="55" spans="12:12">
      <c r="L55" s="164"/>
    </row>
    <row r="56" spans="12:12">
      <c r="L56" s="164"/>
    </row>
    <row r="57" spans="12:12">
      <c r="L57" s="164"/>
    </row>
    <row r="58" spans="12:12">
      <c r="L58" s="164"/>
    </row>
    <row r="59" spans="12:12">
      <c r="L59" s="164"/>
    </row>
    <row r="60" spans="12:12">
      <c r="L60" s="164"/>
    </row>
    <row r="61" spans="12:12">
      <c r="L61" s="164"/>
    </row>
    <row r="62" spans="12:12">
      <c r="L62" s="164"/>
    </row>
    <row r="63" spans="12:12">
      <c r="L63" s="164"/>
    </row>
    <row r="64" spans="12:12">
      <c r="L64" s="164"/>
    </row>
    <row r="65" spans="12:12">
      <c r="L65" s="164"/>
    </row>
    <row r="66" spans="12:12">
      <c r="L66" s="164"/>
    </row>
    <row r="67" spans="12:12">
      <c r="L67" s="164"/>
    </row>
    <row r="68" spans="12:12">
      <c r="L68" s="164"/>
    </row>
    <row r="69" spans="12:12">
      <c r="L69" s="164"/>
    </row>
    <row r="70" spans="12:12">
      <c r="L70" s="164"/>
    </row>
    <row r="71" spans="12:12">
      <c r="L71" s="164"/>
    </row>
    <row r="72" spans="12:12">
      <c r="L72" s="164"/>
    </row>
    <row r="73" spans="12:12">
      <c r="L73" s="164"/>
    </row>
    <row r="74" spans="12:12">
      <c r="L74" s="164"/>
    </row>
    <row r="75" spans="12:12">
      <c r="L75" s="164"/>
    </row>
    <row r="76" spans="12:12">
      <c r="L76" s="164"/>
    </row>
    <row r="77" spans="12:12">
      <c r="L77" s="164"/>
    </row>
    <row r="78" spans="12:12">
      <c r="L78" s="164"/>
    </row>
    <row r="79" spans="12:12">
      <c r="L79" s="164"/>
    </row>
    <row r="80" spans="12:12">
      <c r="L80" s="164"/>
    </row>
    <row r="81" spans="12:12">
      <c r="L81" s="164"/>
    </row>
    <row r="82" spans="12:12">
      <c r="L82" s="164"/>
    </row>
    <row r="83" spans="12:12">
      <c r="L83" s="164"/>
    </row>
    <row r="84" spans="12:12">
      <c r="L84" s="164"/>
    </row>
    <row r="85" spans="12:12">
      <c r="L85" s="164"/>
    </row>
    <row r="86" spans="12:12">
      <c r="L86" s="164"/>
    </row>
    <row r="87" spans="12:12">
      <c r="L87" s="164"/>
    </row>
    <row r="88" spans="12:12">
      <c r="L88" s="164"/>
    </row>
    <row r="89" spans="12:12">
      <c r="L89" s="164"/>
    </row>
    <row r="90" spans="12:12">
      <c r="L90" s="164"/>
    </row>
    <row r="91" spans="12:12">
      <c r="L91" s="164"/>
    </row>
    <row r="92" spans="12:12">
      <c r="L92" s="164"/>
    </row>
    <row r="93" spans="12:12">
      <c r="L93" s="164"/>
    </row>
    <row r="94" spans="12:12">
      <c r="L94" s="164"/>
    </row>
    <row r="95" spans="12:12">
      <c r="L95" s="164"/>
    </row>
    <row r="96" spans="12:12">
      <c r="L96" s="164"/>
    </row>
    <row r="97" spans="12:12">
      <c r="L97" s="164"/>
    </row>
    <row r="98" spans="12:12">
      <c r="L98" s="164"/>
    </row>
    <row r="99" spans="12:12">
      <c r="L99" s="164"/>
    </row>
    <row r="100" spans="12:12">
      <c r="L100" s="164"/>
    </row>
    <row r="101" spans="12:12">
      <c r="L101" s="164"/>
    </row>
    <row r="102" spans="12:12">
      <c r="L102" s="164"/>
    </row>
    <row r="103" spans="12:12">
      <c r="L103" s="164"/>
    </row>
    <row r="104" spans="12:12">
      <c r="L104" s="164"/>
    </row>
    <row r="105" spans="12:12">
      <c r="L105" s="164"/>
    </row>
    <row r="106" spans="12:12">
      <c r="L106" s="164"/>
    </row>
    <row r="107" spans="12:12">
      <c r="L107" s="164"/>
    </row>
    <row r="108" spans="12:12">
      <c r="L108" s="164"/>
    </row>
    <row r="109" spans="12:12">
      <c r="L109" s="164"/>
    </row>
    <row r="110" spans="12:12">
      <c r="L110" s="164"/>
    </row>
    <row r="111" spans="12:12">
      <c r="L111" s="164"/>
    </row>
    <row r="112" spans="12:12">
      <c r="L112" s="164"/>
    </row>
    <row r="113" spans="12:12">
      <c r="L113" s="164"/>
    </row>
    <row r="114" spans="12:12">
      <c r="L114" s="164"/>
    </row>
    <row r="115" spans="12:12">
      <c r="L115" s="164"/>
    </row>
    <row r="116" spans="12:12">
      <c r="L116" s="164"/>
    </row>
    <row r="117" spans="12:12">
      <c r="L117" s="164"/>
    </row>
    <row r="118" spans="12:12">
      <c r="L118" s="164"/>
    </row>
    <row r="119" spans="12:12">
      <c r="L119" s="164"/>
    </row>
    <row r="120" spans="12:12">
      <c r="L120" s="164"/>
    </row>
    <row r="121" spans="12:12">
      <c r="L121" s="164"/>
    </row>
    <row r="122" spans="12:12">
      <c r="L122" s="164"/>
    </row>
    <row r="123" spans="12:12">
      <c r="L123" s="164"/>
    </row>
    <row r="124" spans="12:12">
      <c r="L124" s="164"/>
    </row>
    <row r="125" spans="12:12">
      <c r="L125" s="164"/>
    </row>
    <row r="126" spans="12:12">
      <c r="L126" s="164"/>
    </row>
    <row r="127" spans="12:12">
      <c r="L127" s="164"/>
    </row>
    <row r="128" spans="12:12">
      <c r="L128" s="164"/>
    </row>
    <row r="129" spans="12:12">
      <c r="L129" s="164"/>
    </row>
    <row r="130" spans="12:12">
      <c r="L130" s="164"/>
    </row>
    <row r="131" spans="12:12">
      <c r="L131" s="164"/>
    </row>
    <row r="132" spans="12:12">
      <c r="L132" s="164"/>
    </row>
    <row r="133" spans="12:12">
      <c r="L133" s="164"/>
    </row>
    <row r="134" spans="12:12">
      <c r="L134" s="164"/>
    </row>
    <row r="135" spans="12:12">
      <c r="L135" s="164"/>
    </row>
    <row r="136" spans="12:12">
      <c r="L136" s="164"/>
    </row>
    <row r="137" spans="12:12">
      <c r="L137" s="164"/>
    </row>
    <row r="138" spans="12:12">
      <c r="L138" s="164"/>
    </row>
    <row r="139" spans="12:12">
      <c r="L139" s="164"/>
    </row>
    <row r="140" spans="12:12">
      <c r="L140" s="164"/>
    </row>
  </sheetData>
  <mergeCells count="9">
    <mergeCell ref="A2:H2"/>
    <mergeCell ref="G3:H3"/>
    <mergeCell ref="D4:E4"/>
    <mergeCell ref="F4:H4"/>
    <mergeCell ref="A4:A5"/>
    <mergeCell ref="B4:B5"/>
    <mergeCell ref="C4:C5"/>
    <mergeCell ref="K4:K5"/>
    <mergeCell ref="L4:L5"/>
  </mergeCells>
  <pageMargins left="0.55" right="0.41" top="0.409671030645295" bottom="0.279826113558191" header="0.420086355659905" footer="0.315238382872634"/>
  <pageSetup paperSize="9" scale="90" orientation="portrait"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8"/>
  <sheetViews>
    <sheetView workbookViewId="0">
      <selection activeCell="B14" sqref="B14"/>
    </sheetView>
  </sheetViews>
  <sheetFormatPr defaultColWidth="9" defaultRowHeight="14.25"/>
  <cols>
    <col min="1" max="1" width="7.75" style="114" customWidth="1"/>
    <col min="2" max="2" width="18.375" style="134" customWidth="1"/>
    <col min="3" max="3" width="6.625" style="114" customWidth="1"/>
    <col min="4" max="4" width="5.875" style="114" customWidth="1"/>
    <col min="5" max="5" width="5.625" style="114" customWidth="1"/>
    <col min="6" max="6" width="6.875" style="114" customWidth="1"/>
    <col min="7" max="7" width="5.875" style="114" customWidth="1"/>
    <col min="8" max="8" width="5.75" style="114" customWidth="1"/>
    <col min="9" max="9" width="7.625" style="184" customWidth="1"/>
    <col min="10" max="10" width="7.75" style="114" customWidth="1"/>
    <col min="11" max="11" width="21.875" style="134" customWidth="1"/>
    <col min="12" max="12" width="6" style="114" customWidth="1"/>
    <col min="13" max="13" width="6.125" style="114" customWidth="1"/>
    <col min="14" max="14" width="4.375" style="114" customWidth="1"/>
    <col min="15" max="15" width="6.25" style="199" customWidth="1"/>
    <col min="16" max="16" width="6.375" style="114" customWidth="1"/>
    <col min="17" max="17" width="4.625" style="114" customWidth="1"/>
    <col min="18" max="18" width="7.875" style="184" customWidth="1"/>
    <col min="19" max="16384" width="9" style="114"/>
  </cols>
  <sheetData>
    <row r="1" spans="1:1">
      <c r="A1" s="85" t="s">
        <v>674</v>
      </c>
    </row>
    <row r="2" s="182" customFormat="1" ht="21" customHeight="1" spans="1:18">
      <c r="A2" s="185" t="s">
        <v>675</v>
      </c>
      <c r="B2" s="185"/>
      <c r="C2" s="185"/>
      <c r="D2" s="185"/>
      <c r="E2" s="185"/>
      <c r="F2" s="185"/>
      <c r="G2" s="185"/>
      <c r="H2" s="185"/>
      <c r="I2" s="210"/>
      <c r="J2" s="185"/>
      <c r="K2" s="185"/>
      <c r="L2" s="185"/>
      <c r="M2" s="185"/>
      <c r="N2" s="185"/>
      <c r="O2" s="211"/>
      <c r="R2" s="221"/>
    </row>
    <row r="3" s="182" customFormat="1" ht="15" customHeight="1" spans="1:18">
      <c r="A3" s="186" t="s">
        <v>2</v>
      </c>
      <c r="B3" s="186"/>
      <c r="C3" s="186"/>
      <c r="D3" s="186"/>
      <c r="E3" s="186"/>
      <c r="F3" s="186"/>
      <c r="G3" s="186"/>
      <c r="H3" s="186"/>
      <c r="I3" s="212"/>
      <c r="J3" s="186"/>
      <c r="K3" s="186"/>
      <c r="L3" s="186"/>
      <c r="M3" s="186"/>
      <c r="N3" s="186"/>
      <c r="O3" s="186"/>
      <c r="P3" s="186"/>
      <c r="Q3" s="186"/>
      <c r="R3" s="186"/>
    </row>
    <row r="4" s="197" customFormat="1" ht="18.75" customHeight="1" spans="1:18">
      <c r="A4" s="200" t="s">
        <v>676</v>
      </c>
      <c r="B4" s="200"/>
      <c r="C4" s="200"/>
      <c r="D4" s="200"/>
      <c r="E4" s="200"/>
      <c r="F4" s="200"/>
      <c r="G4" s="200"/>
      <c r="H4" s="200"/>
      <c r="I4" s="213"/>
      <c r="J4" s="214" t="s">
        <v>677</v>
      </c>
      <c r="K4" s="215"/>
      <c r="L4" s="215"/>
      <c r="M4" s="215"/>
      <c r="N4" s="215"/>
      <c r="O4" s="215"/>
      <c r="P4" s="215"/>
      <c r="Q4" s="215"/>
      <c r="R4" s="222"/>
    </row>
    <row r="5" s="198" customFormat="1" ht="20.25" customHeight="1" spans="1:18">
      <c r="A5" s="201" t="s">
        <v>678</v>
      </c>
      <c r="B5" s="201"/>
      <c r="C5" s="202" t="s">
        <v>4</v>
      </c>
      <c r="D5" s="202" t="s">
        <v>5</v>
      </c>
      <c r="E5" s="202" t="s">
        <v>76</v>
      </c>
      <c r="F5" s="202"/>
      <c r="G5" s="202" t="s">
        <v>635</v>
      </c>
      <c r="H5" s="202"/>
      <c r="I5" s="216"/>
      <c r="J5" s="202" t="s">
        <v>74</v>
      </c>
      <c r="K5" s="202" t="s">
        <v>678</v>
      </c>
      <c r="L5" s="202" t="s">
        <v>4</v>
      </c>
      <c r="M5" s="202" t="s">
        <v>5</v>
      </c>
      <c r="N5" s="202" t="s">
        <v>76</v>
      </c>
      <c r="O5" s="202"/>
      <c r="P5" s="201" t="s">
        <v>635</v>
      </c>
      <c r="Q5" s="201"/>
      <c r="R5" s="201"/>
    </row>
    <row r="6" s="198" customFormat="1" ht="27" customHeight="1" spans="1:18">
      <c r="A6" s="202" t="s">
        <v>74</v>
      </c>
      <c r="B6" s="202" t="s">
        <v>678</v>
      </c>
      <c r="C6" s="202"/>
      <c r="D6" s="202"/>
      <c r="E6" s="202" t="s">
        <v>8</v>
      </c>
      <c r="F6" s="202" t="s">
        <v>9</v>
      </c>
      <c r="G6" s="202" t="s">
        <v>10</v>
      </c>
      <c r="H6" s="202" t="s">
        <v>11</v>
      </c>
      <c r="I6" s="216" t="s">
        <v>12</v>
      </c>
      <c r="J6" s="202"/>
      <c r="K6" s="202"/>
      <c r="L6" s="202"/>
      <c r="M6" s="202"/>
      <c r="N6" s="202" t="s">
        <v>8</v>
      </c>
      <c r="O6" s="195" t="s">
        <v>9</v>
      </c>
      <c r="P6" s="201" t="s">
        <v>10</v>
      </c>
      <c r="Q6" s="201" t="s">
        <v>11</v>
      </c>
      <c r="R6" s="194" t="s">
        <v>12</v>
      </c>
    </row>
    <row r="7" s="182" customFormat="1" ht="21" customHeight="1" spans="1:18">
      <c r="A7" s="131">
        <v>10306</v>
      </c>
      <c r="B7" s="203" t="s">
        <v>679</v>
      </c>
      <c r="C7" s="204">
        <v>168</v>
      </c>
      <c r="D7" s="204">
        <v>168</v>
      </c>
      <c r="E7" s="204">
        <v>168</v>
      </c>
      <c r="F7" s="204">
        <f>E7/D7*100</f>
        <v>100</v>
      </c>
      <c r="G7" s="204">
        <v>140</v>
      </c>
      <c r="H7" s="204">
        <f t="shared" ref="H7:H14" si="0">E7-G7</f>
        <v>28</v>
      </c>
      <c r="I7" s="217">
        <f>H7/G7*100</f>
        <v>20</v>
      </c>
      <c r="J7" s="130">
        <v>208</v>
      </c>
      <c r="K7" s="203" t="s">
        <v>680</v>
      </c>
      <c r="L7" s="204"/>
      <c r="M7" s="204"/>
      <c r="N7" s="204"/>
      <c r="O7" s="218"/>
      <c r="P7" s="204"/>
      <c r="Q7" s="223"/>
      <c r="R7" s="224"/>
    </row>
    <row r="8" s="182" customFormat="1" ht="19.5" customHeight="1" spans="1:18">
      <c r="A8" s="131">
        <v>1030601</v>
      </c>
      <c r="B8" s="203" t="s">
        <v>681</v>
      </c>
      <c r="C8" s="204">
        <v>8</v>
      </c>
      <c r="D8" s="204">
        <v>8</v>
      </c>
      <c r="E8" s="204">
        <v>8</v>
      </c>
      <c r="F8" s="204">
        <f>E8/D8*100</f>
        <v>100</v>
      </c>
      <c r="G8" s="204">
        <v>60</v>
      </c>
      <c r="H8" s="204">
        <f t="shared" si="0"/>
        <v>-52</v>
      </c>
      <c r="I8" s="217">
        <f>H8/G8*100</f>
        <v>-86.6666666666667</v>
      </c>
      <c r="J8" s="131">
        <v>20804</v>
      </c>
      <c r="K8" s="219" t="s">
        <v>682</v>
      </c>
      <c r="L8" s="204"/>
      <c r="M8" s="204"/>
      <c r="N8" s="204"/>
      <c r="O8" s="218"/>
      <c r="P8" s="204"/>
      <c r="Q8" s="223"/>
      <c r="R8" s="224"/>
    </row>
    <row r="9" s="182" customFormat="1" ht="20.25" customHeight="1" spans="1:18">
      <c r="A9" s="131">
        <v>1030602</v>
      </c>
      <c r="B9" s="203" t="s">
        <v>683</v>
      </c>
      <c r="C9" s="204">
        <v>160</v>
      </c>
      <c r="D9" s="204">
        <v>160</v>
      </c>
      <c r="E9" s="204">
        <v>160</v>
      </c>
      <c r="F9" s="204"/>
      <c r="G9" s="204">
        <v>0</v>
      </c>
      <c r="H9" s="204"/>
      <c r="I9" s="217"/>
      <c r="J9" s="130">
        <v>223</v>
      </c>
      <c r="K9" s="203" t="s">
        <v>684</v>
      </c>
      <c r="L9" s="192"/>
      <c r="M9" s="192"/>
      <c r="N9" s="192"/>
      <c r="O9" s="193"/>
      <c r="P9" s="192">
        <v>60</v>
      </c>
      <c r="Q9" s="225">
        <f>N9-P9</f>
        <v>-60</v>
      </c>
      <c r="R9" s="194">
        <f>Q9/P9*100</f>
        <v>-100</v>
      </c>
    </row>
    <row r="10" s="182" customFormat="1" ht="28.5" customHeight="1" spans="1:18">
      <c r="A10" s="131">
        <v>1030603</v>
      </c>
      <c r="B10" s="203" t="s">
        <v>685</v>
      </c>
      <c r="C10" s="204"/>
      <c r="D10" s="204"/>
      <c r="E10" s="204"/>
      <c r="F10" s="204"/>
      <c r="G10" s="204"/>
      <c r="H10" s="204"/>
      <c r="I10" s="217"/>
      <c r="J10" s="131">
        <v>22301</v>
      </c>
      <c r="K10" s="219" t="s">
        <v>686</v>
      </c>
      <c r="L10" s="192"/>
      <c r="M10" s="192"/>
      <c r="N10" s="192"/>
      <c r="O10" s="193"/>
      <c r="P10" s="192"/>
      <c r="Q10" s="225"/>
      <c r="R10" s="194"/>
    </row>
    <row r="11" s="182" customFormat="1" ht="18" customHeight="1" spans="1:18">
      <c r="A11" s="131">
        <v>1030604</v>
      </c>
      <c r="B11" s="203" t="s">
        <v>687</v>
      </c>
      <c r="C11" s="204"/>
      <c r="D11" s="204"/>
      <c r="E11" s="204"/>
      <c r="F11" s="204"/>
      <c r="G11" s="204"/>
      <c r="H11" s="204"/>
      <c r="I11" s="217"/>
      <c r="J11" s="131">
        <v>22302</v>
      </c>
      <c r="K11" s="219" t="s">
        <v>688</v>
      </c>
      <c r="L11" s="192"/>
      <c r="M11" s="192"/>
      <c r="N11" s="192"/>
      <c r="O11" s="193"/>
      <c r="P11" s="192"/>
      <c r="Q11" s="225"/>
      <c r="R11" s="194"/>
    </row>
    <row r="12" s="182" customFormat="1" ht="27" customHeight="1" spans="1:18">
      <c r="A12" s="131">
        <v>1030698</v>
      </c>
      <c r="B12" s="203" t="s">
        <v>689</v>
      </c>
      <c r="C12" s="204"/>
      <c r="D12" s="204"/>
      <c r="E12" s="204"/>
      <c r="F12" s="204"/>
      <c r="G12" s="204">
        <v>80</v>
      </c>
      <c r="H12" s="204">
        <f t="shared" si="0"/>
        <v>-80</v>
      </c>
      <c r="I12" s="217">
        <f>H12/G12*100</f>
        <v>-100</v>
      </c>
      <c r="J12" s="131">
        <v>22303</v>
      </c>
      <c r="K12" s="219" t="s">
        <v>690</v>
      </c>
      <c r="L12" s="192"/>
      <c r="M12" s="192"/>
      <c r="N12" s="192"/>
      <c r="O12" s="193"/>
      <c r="P12" s="192"/>
      <c r="Q12" s="225"/>
      <c r="R12" s="194"/>
    </row>
    <row r="13" s="182" customFormat="1" ht="25.5" customHeight="1" spans="1:18">
      <c r="A13" s="205"/>
      <c r="B13" s="203" t="s">
        <v>691</v>
      </c>
      <c r="C13" s="206">
        <v>0</v>
      </c>
      <c r="D13" s="206">
        <v>0</v>
      </c>
      <c r="E13" s="206">
        <v>61</v>
      </c>
      <c r="F13" s="204"/>
      <c r="G13" s="206">
        <v>0</v>
      </c>
      <c r="H13" s="204">
        <f t="shared" si="0"/>
        <v>61</v>
      </c>
      <c r="I13" s="217">
        <v>100</v>
      </c>
      <c r="J13" s="131">
        <v>22304</v>
      </c>
      <c r="K13" s="219" t="s">
        <v>692</v>
      </c>
      <c r="L13" s="192"/>
      <c r="M13" s="192"/>
      <c r="N13" s="192"/>
      <c r="O13" s="193"/>
      <c r="P13" s="192"/>
      <c r="Q13" s="225"/>
      <c r="R13" s="194"/>
    </row>
    <row r="14" s="182" customFormat="1" ht="38" customHeight="1" spans="1:18">
      <c r="A14" s="205"/>
      <c r="B14" s="203" t="s">
        <v>693</v>
      </c>
      <c r="C14" s="206">
        <v>0</v>
      </c>
      <c r="D14" s="206">
        <v>0</v>
      </c>
      <c r="E14" s="206">
        <v>61</v>
      </c>
      <c r="F14" s="204"/>
      <c r="G14" s="206">
        <v>0</v>
      </c>
      <c r="H14" s="204">
        <f t="shared" si="0"/>
        <v>61</v>
      </c>
      <c r="I14" s="217">
        <v>100</v>
      </c>
      <c r="J14" s="131">
        <v>22399</v>
      </c>
      <c r="K14" s="219" t="s">
        <v>694</v>
      </c>
      <c r="L14" s="192"/>
      <c r="M14" s="192"/>
      <c r="N14" s="192"/>
      <c r="O14" s="193"/>
      <c r="P14" s="192">
        <v>60</v>
      </c>
      <c r="Q14" s="225">
        <f>N14-P14</f>
        <v>-60</v>
      </c>
      <c r="R14" s="194">
        <f>Q14/P14*100</f>
        <v>-100</v>
      </c>
    </row>
    <row r="15" s="182" customFormat="1" ht="27.75" customHeight="1" spans="1:18">
      <c r="A15" s="205"/>
      <c r="B15" s="207"/>
      <c r="C15" s="208"/>
      <c r="D15" s="208"/>
      <c r="E15" s="208"/>
      <c r="F15" s="204"/>
      <c r="G15" s="208"/>
      <c r="H15" s="208"/>
      <c r="I15" s="217"/>
      <c r="J15" s="131">
        <v>2239901</v>
      </c>
      <c r="K15" s="219" t="s">
        <v>695</v>
      </c>
      <c r="L15" s="192"/>
      <c r="M15" s="192"/>
      <c r="N15" s="192"/>
      <c r="O15" s="193"/>
      <c r="P15" s="192">
        <v>60</v>
      </c>
      <c r="Q15" s="225">
        <f>N15-P15</f>
        <v>-60</v>
      </c>
      <c r="R15" s="194">
        <f>Q15/P15*100</f>
        <v>-100</v>
      </c>
    </row>
    <row r="16" s="182" customFormat="1" ht="18.75" customHeight="1" spans="1:18">
      <c r="A16" s="205"/>
      <c r="B16" s="207"/>
      <c r="C16" s="208"/>
      <c r="D16" s="208"/>
      <c r="E16" s="208"/>
      <c r="F16" s="204"/>
      <c r="G16" s="208"/>
      <c r="H16" s="208"/>
      <c r="I16" s="217"/>
      <c r="J16" s="130">
        <v>230</v>
      </c>
      <c r="K16" s="203" t="s">
        <v>696</v>
      </c>
      <c r="L16" s="202">
        <v>168</v>
      </c>
      <c r="M16" s="202">
        <v>168</v>
      </c>
      <c r="N16" s="202">
        <v>168</v>
      </c>
      <c r="O16" s="193">
        <f>N16/M16*100</f>
        <v>100</v>
      </c>
      <c r="P16" s="202">
        <v>80</v>
      </c>
      <c r="Q16" s="225">
        <v>0</v>
      </c>
      <c r="R16" s="194">
        <f>Q16/P16*100</f>
        <v>0</v>
      </c>
    </row>
    <row r="17" s="182" customFormat="1" ht="18.75" customHeight="1" spans="1:18">
      <c r="A17" s="205"/>
      <c r="B17" s="207"/>
      <c r="C17" s="208"/>
      <c r="D17" s="208"/>
      <c r="E17" s="208"/>
      <c r="F17" s="204"/>
      <c r="G17" s="208"/>
      <c r="H17" s="208"/>
      <c r="I17" s="217"/>
      <c r="J17" s="131">
        <v>23005</v>
      </c>
      <c r="K17" s="219" t="s">
        <v>697</v>
      </c>
      <c r="L17" s="202"/>
      <c r="M17" s="202"/>
      <c r="N17" s="202"/>
      <c r="O17" s="193"/>
      <c r="P17" s="202"/>
      <c r="Q17" s="225"/>
      <c r="R17" s="194"/>
    </row>
    <row r="18" s="182" customFormat="1" ht="18" customHeight="1" spans="1:18">
      <c r="A18" s="205"/>
      <c r="B18" s="207"/>
      <c r="C18" s="208"/>
      <c r="D18" s="208"/>
      <c r="E18" s="208"/>
      <c r="F18" s="204"/>
      <c r="G18" s="208"/>
      <c r="H18" s="208"/>
      <c r="I18" s="217"/>
      <c r="J18" s="131">
        <v>23008</v>
      </c>
      <c r="K18" s="219" t="s">
        <v>698</v>
      </c>
      <c r="L18" s="202">
        <v>168</v>
      </c>
      <c r="M18" s="202">
        <v>168</v>
      </c>
      <c r="N18" s="202">
        <v>168</v>
      </c>
      <c r="O18" s="193">
        <f>N18/M18*100</f>
        <v>100</v>
      </c>
      <c r="P18" s="202">
        <v>80</v>
      </c>
      <c r="Q18" s="225">
        <v>0</v>
      </c>
      <c r="R18" s="194">
        <f>Q18/P18*100</f>
        <v>0</v>
      </c>
    </row>
    <row r="19" s="182" customFormat="1" ht="26.25" customHeight="1" spans="1:18">
      <c r="A19" s="205"/>
      <c r="B19" s="207"/>
      <c r="C19" s="208"/>
      <c r="D19" s="208"/>
      <c r="E19" s="208"/>
      <c r="F19" s="204"/>
      <c r="G19" s="208"/>
      <c r="H19" s="208"/>
      <c r="I19" s="217"/>
      <c r="J19" s="131">
        <v>2300803</v>
      </c>
      <c r="K19" s="219" t="s">
        <v>699</v>
      </c>
      <c r="L19" s="202"/>
      <c r="M19" s="202"/>
      <c r="N19" s="202"/>
      <c r="O19" s="193"/>
      <c r="P19" s="202"/>
      <c r="Q19" s="225"/>
      <c r="R19" s="194"/>
    </row>
    <row r="20" s="182" customFormat="1" ht="16.9" customHeight="1" spans="1:18">
      <c r="A20" s="205"/>
      <c r="B20" s="207"/>
      <c r="C20" s="208"/>
      <c r="D20" s="208"/>
      <c r="E20" s="208"/>
      <c r="F20" s="204"/>
      <c r="G20" s="208"/>
      <c r="H20" s="208"/>
      <c r="I20" s="217"/>
      <c r="J20" s="131"/>
      <c r="K20" s="219"/>
      <c r="L20" s="202"/>
      <c r="M20" s="202"/>
      <c r="N20" s="202"/>
      <c r="O20" s="193"/>
      <c r="P20" s="202"/>
      <c r="Q20" s="225"/>
      <c r="R20" s="194"/>
    </row>
    <row r="21" s="182" customFormat="1" ht="16.9" customHeight="1" spans="1:18">
      <c r="A21" s="205"/>
      <c r="B21" s="188" t="s">
        <v>700</v>
      </c>
      <c r="C21" s="206">
        <v>229</v>
      </c>
      <c r="D21" s="206">
        <v>229</v>
      </c>
      <c r="E21" s="206">
        <v>229</v>
      </c>
      <c r="F21" s="204">
        <f>E21/D21*100</f>
        <v>100</v>
      </c>
      <c r="G21" s="206">
        <v>140</v>
      </c>
      <c r="H21" s="206">
        <f>E21-G21</f>
        <v>89</v>
      </c>
      <c r="I21" s="217">
        <f>H21/G21*100</f>
        <v>63.5714285714286</v>
      </c>
      <c r="J21" s="220"/>
      <c r="K21" s="188" t="s">
        <v>701</v>
      </c>
      <c r="L21" s="202">
        <v>168</v>
      </c>
      <c r="M21" s="202">
        <v>168</v>
      </c>
      <c r="N21" s="202">
        <v>168</v>
      </c>
      <c r="O21" s="193">
        <v>100</v>
      </c>
      <c r="P21" s="202">
        <v>140</v>
      </c>
      <c r="Q21" s="225">
        <f>N21-P21</f>
        <v>28</v>
      </c>
      <c r="R21" s="194">
        <f>Q21/P21*100</f>
        <v>20</v>
      </c>
    </row>
    <row r="22" s="182" customFormat="1" ht="16.9" customHeight="1" spans="1:18">
      <c r="A22" s="205"/>
      <c r="B22" s="188" t="s">
        <v>702</v>
      </c>
      <c r="C22" s="206"/>
      <c r="D22" s="206"/>
      <c r="E22" s="206"/>
      <c r="F22" s="204"/>
      <c r="G22" s="206"/>
      <c r="H22" s="206"/>
      <c r="I22" s="217"/>
      <c r="J22" s="220"/>
      <c r="K22" s="188" t="s">
        <v>703</v>
      </c>
      <c r="L22" s="202">
        <v>61</v>
      </c>
      <c r="M22" s="202">
        <v>61</v>
      </c>
      <c r="N22" s="202">
        <v>61</v>
      </c>
      <c r="O22" s="193"/>
      <c r="P22" s="202"/>
      <c r="Q22" s="225">
        <f>N22-P22</f>
        <v>61</v>
      </c>
      <c r="R22" s="194"/>
    </row>
    <row r="23" s="182" customFormat="1" ht="16.9" customHeight="1" spans="1:18">
      <c r="A23" s="205"/>
      <c r="B23" s="188"/>
      <c r="C23" s="206"/>
      <c r="D23" s="206"/>
      <c r="E23" s="206"/>
      <c r="F23" s="204"/>
      <c r="G23" s="206"/>
      <c r="H23" s="206"/>
      <c r="I23" s="217"/>
      <c r="J23" s="220"/>
      <c r="K23" s="188"/>
      <c r="L23" s="202"/>
      <c r="M23" s="202"/>
      <c r="N23" s="202"/>
      <c r="O23" s="193"/>
      <c r="P23" s="202"/>
      <c r="Q23" s="225"/>
      <c r="R23" s="194"/>
    </row>
    <row r="24" s="182" customFormat="1" ht="16.9" customHeight="1" spans="1:18">
      <c r="A24" s="205"/>
      <c r="B24" s="188" t="s">
        <v>704</v>
      </c>
      <c r="C24" s="206">
        <v>229</v>
      </c>
      <c r="D24" s="206">
        <v>229</v>
      </c>
      <c r="E24" s="206">
        <v>229</v>
      </c>
      <c r="F24" s="204">
        <f>E24/D24*100</f>
        <v>100</v>
      </c>
      <c r="G24" s="206">
        <v>140</v>
      </c>
      <c r="H24" s="206">
        <f>E24-G24</f>
        <v>89</v>
      </c>
      <c r="I24" s="217">
        <f>H24/G24*100</f>
        <v>63.5714285714286</v>
      </c>
      <c r="J24" s="220"/>
      <c r="K24" s="188" t="s">
        <v>629</v>
      </c>
      <c r="L24" s="202">
        <v>229</v>
      </c>
      <c r="M24" s="202">
        <v>229</v>
      </c>
      <c r="N24" s="202">
        <v>229</v>
      </c>
      <c r="O24" s="193">
        <v>100</v>
      </c>
      <c r="P24" s="202">
        <v>140</v>
      </c>
      <c r="Q24" s="225">
        <f>N24-P24</f>
        <v>89</v>
      </c>
      <c r="R24" s="194">
        <f>Q24/P24*100</f>
        <v>63.5714285714286</v>
      </c>
    </row>
    <row r="25" s="182" customFormat="1" ht="16.9" customHeight="1" spans="1:18">
      <c r="A25" s="114"/>
      <c r="B25" s="134"/>
      <c r="C25" s="114"/>
      <c r="D25" s="114"/>
      <c r="E25" s="114"/>
      <c r="F25" s="209"/>
      <c r="G25" s="114"/>
      <c r="H25" s="114"/>
      <c r="I25" s="184"/>
      <c r="J25" s="114"/>
      <c r="K25" s="134"/>
      <c r="L25" s="114"/>
      <c r="M25" s="114"/>
      <c r="N25" s="114"/>
      <c r="O25" s="211"/>
      <c r="R25" s="221"/>
    </row>
    <row r="26" s="182" customFormat="1" ht="16.9" customHeight="1" spans="1:18">
      <c r="A26" s="114"/>
      <c r="B26" s="134"/>
      <c r="C26" s="114"/>
      <c r="D26" s="114"/>
      <c r="E26" s="114"/>
      <c r="F26" s="114"/>
      <c r="G26" s="114"/>
      <c r="H26" s="114"/>
      <c r="I26" s="184"/>
      <c r="J26" s="114"/>
      <c r="K26" s="134"/>
      <c r="L26" s="114"/>
      <c r="M26" s="114"/>
      <c r="N26" s="114"/>
      <c r="O26" s="211"/>
      <c r="R26" s="221"/>
    </row>
    <row r="27" s="182" customFormat="1" ht="16.9" customHeight="1" spans="1:18">
      <c r="A27" s="114"/>
      <c r="B27" s="134"/>
      <c r="C27" s="114"/>
      <c r="D27" s="114"/>
      <c r="E27" s="114"/>
      <c r="F27" s="114"/>
      <c r="G27" s="114"/>
      <c r="H27" s="114"/>
      <c r="I27" s="184"/>
      <c r="J27" s="114"/>
      <c r="K27" s="134"/>
      <c r="L27" s="114"/>
      <c r="M27" s="114"/>
      <c r="N27" s="114"/>
      <c r="O27" s="211"/>
      <c r="R27" s="221"/>
    </row>
    <row r="28" s="182" customFormat="1" ht="16.9" customHeight="1" spans="1:18">
      <c r="A28" s="114"/>
      <c r="B28" s="134"/>
      <c r="C28" s="114"/>
      <c r="D28" s="114"/>
      <c r="E28" s="114"/>
      <c r="F28" s="114"/>
      <c r="G28" s="114"/>
      <c r="H28" s="114"/>
      <c r="I28" s="184"/>
      <c r="J28" s="114"/>
      <c r="K28" s="134"/>
      <c r="L28" s="114"/>
      <c r="M28" s="114"/>
      <c r="N28" s="114"/>
      <c r="O28" s="211"/>
      <c r="R28" s="221"/>
    </row>
    <row r="29" s="182" customFormat="1" ht="16.9" customHeight="1" spans="1:18">
      <c r="A29" s="114"/>
      <c r="B29" s="134"/>
      <c r="C29" s="114"/>
      <c r="D29" s="114"/>
      <c r="E29" s="114"/>
      <c r="F29" s="114"/>
      <c r="G29" s="114"/>
      <c r="H29" s="114"/>
      <c r="I29" s="184"/>
      <c r="J29" s="114"/>
      <c r="K29" s="134"/>
      <c r="L29" s="114"/>
      <c r="M29" s="114"/>
      <c r="N29" s="114"/>
      <c r="O29" s="211"/>
      <c r="R29" s="221"/>
    </row>
    <row r="30" s="182" customFormat="1" ht="16.9" customHeight="1" spans="1:18">
      <c r="A30" s="114"/>
      <c r="B30" s="134"/>
      <c r="C30" s="114"/>
      <c r="D30" s="114"/>
      <c r="E30" s="114"/>
      <c r="F30" s="114"/>
      <c r="G30" s="114"/>
      <c r="H30" s="114"/>
      <c r="I30" s="184"/>
      <c r="J30" s="114"/>
      <c r="K30" s="134"/>
      <c r="L30" s="114"/>
      <c r="M30" s="114"/>
      <c r="N30" s="114"/>
      <c r="O30" s="211"/>
      <c r="R30" s="221"/>
    </row>
    <row r="31" s="182" customFormat="1" ht="16.9" customHeight="1" spans="1:18">
      <c r="A31" s="114"/>
      <c r="B31" s="134"/>
      <c r="C31" s="114"/>
      <c r="D31" s="114"/>
      <c r="E31" s="114"/>
      <c r="F31" s="114"/>
      <c r="G31" s="114"/>
      <c r="H31" s="114"/>
      <c r="I31" s="184"/>
      <c r="J31" s="114"/>
      <c r="K31" s="134"/>
      <c r="L31" s="114"/>
      <c r="M31" s="114"/>
      <c r="N31" s="114"/>
      <c r="O31" s="211"/>
      <c r="R31" s="221"/>
    </row>
    <row r="32" s="182" customFormat="1" ht="16.9" customHeight="1" spans="1:18">
      <c r="A32" s="114"/>
      <c r="B32" s="134"/>
      <c r="C32" s="114"/>
      <c r="D32" s="114"/>
      <c r="E32" s="114"/>
      <c r="F32" s="114"/>
      <c r="G32" s="114"/>
      <c r="H32" s="114"/>
      <c r="I32" s="184"/>
      <c r="J32" s="114"/>
      <c r="K32" s="134"/>
      <c r="L32" s="114"/>
      <c r="M32" s="114"/>
      <c r="N32" s="114"/>
      <c r="O32" s="211"/>
      <c r="R32" s="221"/>
    </row>
    <row r="33" s="182" customFormat="1" ht="16.9" customHeight="1" spans="1:18">
      <c r="A33" s="114"/>
      <c r="B33" s="134"/>
      <c r="C33" s="114"/>
      <c r="D33" s="114"/>
      <c r="E33" s="114"/>
      <c r="F33" s="114"/>
      <c r="G33" s="114"/>
      <c r="H33" s="114"/>
      <c r="I33" s="184"/>
      <c r="J33" s="114"/>
      <c r="K33" s="134"/>
      <c r="L33" s="114"/>
      <c r="M33" s="114"/>
      <c r="N33" s="114"/>
      <c r="O33" s="211"/>
      <c r="R33" s="221"/>
    </row>
    <row r="34" s="182" customFormat="1" ht="16.9" customHeight="1" spans="1:18">
      <c r="A34" s="114"/>
      <c r="B34" s="134"/>
      <c r="C34" s="114"/>
      <c r="D34" s="114"/>
      <c r="E34" s="114"/>
      <c r="F34" s="114"/>
      <c r="G34" s="114"/>
      <c r="H34" s="114"/>
      <c r="I34" s="184"/>
      <c r="J34" s="114"/>
      <c r="K34" s="134"/>
      <c r="L34" s="114"/>
      <c r="M34" s="114"/>
      <c r="N34" s="114"/>
      <c r="O34" s="211"/>
      <c r="R34" s="221"/>
    </row>
    <row r="35" s="182" customFormat="1" ht="16.9" customHeight="1" spans="1:18">
      <c r="A35" s="114"/>
      <c r="B35" s="134"/>
      <c r="C35" s="114"/>
      <c r="D35" s="114"/>
      <c r="E35" s="114"/>
      <c r="F35" s="114"/>
      <c r="G35" s="114"/>
      <c r="H35" s="114"/>
      <c r="I35" s="184"/>
      <c r="J35" s="114"/>
      <c r="K35" s="134"/>
      <c r="L35" s="114"/>
      <c r="M35" s="114"/>
      <c r="N35" s="114"/>
      <c r="O35" s="211"/>
      <c r="R35" s="221"/>
    </row>
    <row r="36" s="182" customFormat="1" ht="16.9" customHeight="1" spans="1:18">
      <c r="A36" s="114"/>
      <c r="B36" s="134"/>
      <c r="C36" s="114"/>
      <c r="D36" s="114"/>
      <c r="E36" s="114"/>
      <c r="F36" s="114"/>
      <c r="G36" s="114"/>
      <c r="H36" s="114"/>
      <c r="I36" s="184"/>
      <c r="J36" s="114"/>
      <c r="K36" s="134"/>
      <c r="L36" s="114"/>
      <c r="M36" s="114"/>
      <c r="N36" s="114"/>
      <c r="O36" s="211"/>
      <c r="R36" s="221"/>
    </row>
    <row r="37" s="182" customFormat="1" ht="16.9" customHeight="1" spans="1:18">
      <c r="A37" s="114"/>
      <c r="B37" s="134"/>
      <c r="C37" s="114"/>
      <c r="D37" s="114"/>
      <c r="E37" s="114"/>
      <c r="F37" s="114"/>
      <c r="G37" s="114"/>
      <c r="H37" s="114"/>
      <c r="I37" s="184"/>
      <c r="J37" s="114"/>
      <c r="K37" s="134"/>
      <c r="L37" s="114"/>
      <c r="M37" s="114"/>
      <c r="N37" s="114"/>
      <c r="O37" s="211"/>
      <c r="R37" s="221"/>
    </row>
    <row r="38" s="182" customFormat="1" ht="16.9" customHeight="1" spans="1:18">
      <c r="A38" s="114"/>
      <c r="B38" s="134"/>
      <c r="C38" s="114"/>
      <c r="D38" s="114"/>
      <c r="E38" s="114"/>
      <c r="F38" s="114"/>
      <c r="G38" s="114"/>
      <c r="H38" s="114"/>
      <c r="I38" s="184"/>
      <c r="J38" s="114"/>
      <c r="K38" s="134"/>
      <c r="L38" s="114"/>
      <c r="M38" s="114"/>
      <c r="N38" s="114"/>
      <c r="O38" s="211"/>
      <c r="R38" s="221"/>
    </row>
    <row r="39" s="182" customFormat="1" ht="16.9" customHeight="1" spans="1:18">
      <c r="A39" s="114"/>
      <c r="B39" s="134"/>
      <c r="C39" s="114"/>
      <c r="D39" s="114"/>
      <c r="E39" s="114"/>
      <c r="F39" s="114"/>
      <c r="G39" s="114"/>
      <c r="H39" s="114"/>
      <c r="I39" s="184"/>
      <c r="J39" s="114"/>
      <c r="K39" s="134"/>
      <c r="L39" s="114"/>
      <c r="M39" s="114"/>
      <c r="N39" s="114"/>
      <c r="O39" s="211"/>
      <c r="R39" s="221"/>
    </row>
    <row r="40" s="182" customFormat="1" ht="16.9" customHeight="1" spans="1:18">
      <c r="A40" s="114"/>
      <c r="B40" s="134"/>
      <c r="C40" s="114"/>
      <c r="D40" s="114"/>
      <c r="E40" s="114"/>
      <c r="F40" s="114"/>
      <c r="G40" s="114"/>
      <c r="H40" s="114"/>
      <c r="I40" s="184"/>
      <c r="J40" s="114"/>
      <c r="K40" s="134"/>
      <c r="L40" s="114"/>
      <c r="M40" s="114"/>
      <c r="N40" s="114"/>
      <c r="O40" s="211"/>
      <c r="R40" s="221"/>
    </row>
    <row r="41" s="182" customFormat="1" ht="16.9" customHeight="1" spans="1:18">
      <c r="A41" s="114"/>
      <c r="B41" s="134"/>
      <c r="C41" s="114"/>
      <c r="D41" s="114"/>
      <c r="E41" s="114"/>
      <c r="F41" s="114"/>
      <c r="G41" s="114"/>
      <c r="H41" s="114"/>
      <c r="I41" s="184"/>
      <c r="J41" s="114"/>
      <c r="K41" s="134"/>
      <c r="L41" s="114"/>
      <c r="M41" s="114"/>
      <c r="N41" s="114"/>
      <c r="O41" s="211"/>
      <c r="R41" s="221"/>
    </row>
    <row r="42" s="182" customFormat="1" ht="16.9" customHeight="1" spans="1:18">
      <c r="A42" s="114"/>
      <c r="B42" s="134"/>
      <c r="C42" s="114"/>
      <c r="D42" s="114"/>
      <c r="E42" s="114"/>
      <c r="F42" s="114"/>
      <c r="G42" s="114"/>
      <c r="H42" s="114"/>
      <c r="I42" s="184"/>
      <c r="J42" s="114"/>
      <c r="K42" s="134"/>
      <c r="L42" s="114"/>
      <c r="M42" s="114"/>
      <c r="N42" s="114"/>
      <c r="O42" s="211"/>
      <c r="R42" s="221"/>
    </row>
    <row r="43" s="182" customFormat="1" ht="16.9" customHeight="1" spans="1:18">
      <c r="A43" s="114"/>
      <c r="B43" s="134"/>
      <c r="C43" s="114"/>
      <c r="D43" s="114"/>
      <c r="E43" s="114"/>
      <c r="F43" s="114"/>
      <c r="G43" s="114"/>
      <c r="H43" s="114"/>
      <c r="I43" s="184"/>
      <c r="J43" s="114"/>
      <c r="K43" s="134"/>
      <c r="L43" s="114"/>
      <c r="M43" s="114"/>
      <c r="N43" s="114"/>
      <c r="O43" s="211"/>
      <c r="R43" s="221"/>
    </row>
    <row r="44" s="182" customFormat="1" ht="16.9" customHeight="1" spans="1:18">
      <c r="A44" s="114"/>
      <c r="B44" s="134"/>
      <c r="C44" s="114"/>
      <c r="D44" s="114"/>
      <c r="E44" s="114"/>
      <c r="F44" s="114"/>
      <c r="G44" s="114"/>
      <c r="H44" s="114"/>
      <c r="I44" s="184"/>
      <c r="J44" s="114"/>
      <c r="K44" s="134"/>
      <c r="L44" s="114"/>
      <c r="M44" s="114"/>
      <c r="N44" s="114"/>
      <c r="O44" s="211"/>
      <c r="R44" s="221"/>
    </row>
    <row r="45" s="182" customFormat="1" ht="16.9" customHeight="1" spans="1:18">
      <c r="A45" s="114"/>
      <c r="B45" s="134"/>
      <c r="C45" s="114"/>
      <c r="D45" s="114"/>
      <c r="E45" s="114"/>
      <c r="F45" s="114"/>
      <c r="G45" s="114"/>
      <c r="H45" s="114"/>
      <c r="I45" s="184"/>
      <c r="J45" s="114"/>
      <c r="K45" s="134"/>
      <c r="L45" s="114"/>
      <c r="M45" s="114"/>
      <c r="N45" s="114"/>
      <c r="O45" s="211"/>
      <c r="R45" s="221"/>
    </row>
    <row r="46" s="182" customFormat="1" ht="16.9" customHeight="1" spans="1:18">
      <c r="A46" s="114"/>
      <c r="B46" s="134"/>
      <c r="C46" s="114"/>
      <c r="D46" s="114"/>
      <c r="E46" s="114"/>
      <c r="F46" s="114"/>
      <c r="G46" s="114"/>
      <c r="H46" s="114"/>
      <c r="I46" s="184"/>
      <c r="J46" s="114"/>
      <c r="K46" s="134"/>
      <c r="L46" s="114"/>
      <c r="M46" s="114"/>
      <c r="N46" s="114"/>
      <c r="O46" s="211"/>
      <c r="R46" s="221"/>
    </row>
    <row r="47" s="182" customFormat="1" ht="16.9" customHeight="1" spans="1:18">
      <c r="A47" s="114"/>
      <c r="B47" s="134"/>
      <c r="C47" s="114"/>
      <c r="D47" s="114"/>
      <c r="E47" s="114"/>
      <c r="F47" s="114"/>
      <c r="G47" s="114"/>
      <c r="H47" s="114"/>
      <c r="I47" s="184"/>
      <c r="J47" s="114"/>
      <c r="K47" s="134"/>
      <c r="L47" s="114"/>
      <c r="M47" s="114"/>
      <c r="N47" s="114"/>
      <c r="O47" s="199"/>
      <c r="R47" s="221"/>
    </row>
    <row r="48" s="182" customFormat="1" ht="16.9" customHeight="1" spans="1:18">
      <c r="A48" s="114"/>
      <c r="B48" s="134"/>
      <c r="C48" s="114"/>
      <c r="D48" s="114"/>
      <c r="E48" s="114"/>
      <c r="F48" s="114"/>
      <c r="G48" s="114"/>
      <c r="H48" s="114"/>
      <c r="I48" s="184"/>
      <c r="J48" s="114"/>
      <c r="K48" s="134"/>
      <c r="L48" s="114"/>
      <c r="M48" s="114"/>
      <c r="N48" s="114"/>
      <c r="O48" s="199"/>
      <c r="P48" s="114"/>
      <c r="Q48" s="114"/>
      <c r="R48" s="184"/>
    </row>
  </sheetData>
  <mergeCells count="15">
    <mergeCell ref="A2:N2"/>
    <mergeCell ref="A3:R3"/>
    <mergeCell ref="A4:I4"/>
    <mergeCell ref="J4:R4"/>
    <mergeCell ref="A5:B5"/>
    <mergeCell ref="E5:F5"/>
    <mergeCell ref="G5:I5"/>
    <mergeCell ref="N5:O5"/>
    <mergeCell ref="P5:R5"/>
    <mergeCell ref="C5:C6"/>
    <mergeCell ref="D5:D6"/>
    <mergeCell ref="J5:J6"/>
    <mergeCell ref="K5:K6"/>
    <mergeCell ref="L5:L6"/>
    <mergeCell ref="M5:M6"/>
  </mergeCells>
  <pageMargins left="0.36" right="0.3" top="0.551181102362205" bottom="0.748031496062992" header="0.31496062992126" footer="0.31496062992126"/>
  <pageSetup paperSize="9" scale="93"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0"/>
  <sheetViews>
    <sheetView workbookViewId="0">
      <selection activeCell="Q13" sqref="Q13"/>
    </sheetView>
  </sheetViews>
  <sheetFormatPr defaultColWidth="9" defaultRowHeight="14.25"/>
  <cols>
    <col min="1" max="1" width="9" style="114"/>
    <col min="2" max="2" width="23.25" style="114" customWidth="1"/>
    <col min="3" max="3" width="9" style="114"/>
    <col min="4" max="4" width="9" style="183"/>
    <col min="5" max="7" width="9" style="114"/>
    <col min="8" max="8" width="11.25" style="184" customWidth="1"/>
    <col min="9" max="9" width="9.125" style="183" customWidth="1"/>
    <col min="10" max="11" width="9" style="183"/>
    <col min="12" max="12" width="10.125" style="114"/>
    <col min="13" max="13" width="9" style="184"/>
    <col min="14" max="16384" width="9" style="114"/>
  </cols>
  <sheetData>
    <row r="1" spans="2:2">
      <c r="B1" s="85" t="s">
        <v>705</v>
      </c>
    </row>
    <row r="2" s="182" customFormat="1" ht="33.95" customHeight="1" spans="2:13">
      <c r="B2" s="185" t="s">
        <v>706</v>
      </c>
      <c r="C2" s="185"/>
      <c r="D2" s="185"/>
      <c r="E2" s="185"/>
      <c r="F2" s="185"/>
      <c r="G2" s="185"/>
      <c r="H2" s="185"/>
      <c r="I2" s="185"/>
      <c r="J2" s="185"/>
      <c r="K2" s="185"/>
      <c r="L2" s="185"/>
      <c r="M2" s="185"/>
    </row>
    <row r="3" s="182" customFormat="1" ht="16.9" customHeight="1" spans="2:13">
      <c r="B3" s="186" t="s">
        <v>2</v>
      </c>
      <c r="C3" s="186"/>
      <c r="D3" s="186"/>
      <c r="E3" s="186"/>
      <c r="F3" s="186"/>
      <c r="G3" s="186"/>
      <c r="H3" s="186"/>
      <c r="I3" s="186"/>
      <c r="J3" s="186"/>
      <c r="K3" s="186"/>
      <c r="L3" s="186"/>
      <c r="M3" s="186"/>
    </row>
    <row r="4" s="182" customFormat="1" ht="27" customHeight="1" spans="2:13">
      <c r="B4" s="187" t="s">
        <v>707</v>
      </c>
      <c r="C4" s="188" t="s">
        <v>708</v>
      </c>
      <c r="D4" s="188" t="s">
        <v>709</v>
      </c>
      <c r="E4" s="188"/>
      <c r="F4" s="188"/>
      <c r="G4" s="188"/>
      <c r="H4" s="188"/>
      <c r="I4" s="188" t="s">
        <v>710</v>
      </c>
      <c r="J4" s="188"/>
      <c r="K4" s="188"/>
      <c r="L4" s="188"/>
      <c r="M4" s="188"/>
    </row>
    <row r="5" s="182" customFormat="1" ht="36" customHeight="1" spans="2:13">
      <c r="B5" s="187"/>
      <c r="C5" s="188"/>
      <c r="D5" s="189" t="s">
        <v>4</v>
      </c>
      <c r="E5" s="188" t="s">
        <v>76</v>
      </c>
      <c r="F5" s="188" t="s">
        <v>10</v>
      </c>
      <c r="G5" s="188" t="s">
        <v>711</v>
      </c>
      <c r="H5" s="190" t="s">
        <v>712</v>
      </c>
      <c r="I5" s="189" t="s">
        <v>4</v>
      </c>
      <c r="J5" s="189" t="s">
        <v>76</v>
      </c>
      <c r="K5" s="189" t="s">
        <v>10</v>
      </c>
      <c r="L5" s="188" t="s">
        <v>711</v>
      </c>
      <c r="M5" s="190" t="s">
        <v>712</v>
      </c>
    </row>
    <row r="6" s="182" customFormat="1" ht="23.25" customHeight="1" spans="2:13">
      <c r="B6" s="191" t="s">
        <v>713</v>
      </c>
      <c r="C6" s="192">
        <f>E6+J6</f>
        <v>34157</v>
      </c>
      <c r="D6" s="193">
        <v>9527</v>
      </c>
      <c r="E6" s="193">
        <v>9865</v>
      </c>
      <c r="F6" s="193">
        <v>9498</v>
      </c>
      <c r="G6" s="192">
        <f>E6-F6</f>
        <v>367</v>
      </c>
      <c r="H6" s="194">
        <f>G6/F6*100</f>
        <v>3.86397136239208</v>
      </c>
      <c r="I6" s="193">
        <v>26952</v>
      </c>
      <c r="J6" s="196">
        <v>24292</v>
      </c>
      <c r="K6" s="196">
        <v>24536</v>
      </c>
      <c r="L6" s="101">
        <f>J6-K6</f>
        <v>-244</v>
      </c>
      <c r="M6" s="194">
        <f>L6/K6*100</f>
        <v>-0.994457124225628</v>
      </c>
    </row>
    <row r="7" s="182" customFormat="1" ht="23.25" customHeight="1" spans="2:13">
      <c r="B7" s="133" t="s">
        <v>714</v>
      </c>
      <c r="C7" s="192">
        <f t="shared" ref="C7:C20" si="0">E7+J7</f>
        <v>16433</v>
      </c>
      <c r="D7" s="193">
        <v>2615</v>
      </c>
      <c r="E7" s="193">
        <v>2202</v>
      </c>
      <c r="F7" s="193">
        <v>2106</v>
      </c>
      <c r="G7" s="192">
        <f t="shared" ref="G7:G20" si="1">E7-F7</f>
        <v>96</v>
      </c>
      <c r="H7" s="194">
        <f t="shared" ref="H7:H20" si="2">G7/F7*100</f>
        <v>4.55840455840456</v>
      </c>
      <c r="I7" s="193">
        <v>13574</v>
      </c>
      <c r="J7" s="196">
        <v>14231</v>
      </c>
      <c r="K7" s="196">
        <v>13967</v>
      </c>
      <c r="L7" s="101">
        <f t="shared" ref="L7:L20" si="3">J7-K7</f>
        <v>264</v>
      </c>
      <c r="M7" s="194">
        <f t="shared" ref="M7:M20" si="4">L7/K7*100</f>
        <v>1.89016968568769</v>
      </c>
    </row>
    <row r="8" s="182" customFormat="1" ht="23.25" customHeight="1" spans="2:13">
      <c r="B8" s="133" t="s">
        <v>715</v>
      </c>
      <c r="C8" s="192">
        <f t="shared" si="0"/>
        <v>623</v>
      </c>
      <c r="D8" s="193">
        <v>400</v>
      </c>
      <c r="E8" s="193">
        <v>427</v>
      </c>
      <c r="F8" s="193">
        <v>563</v>
      </c>
      <c r="G8" s="192">
        <f t="shared" si="1"/>
        <v>-136</v>
      </c>
      <c r="H8" s="194">
        <f t="shared" si="2"/>
        <v>-24.1563055062167</v>
      </c>
      <c r="I8" s="193">
        <v>98</v>
      </c>
      <c r="J8" s="196">
        <v>196</v>
      </c>
      <c r="K8" s="196">
        <v>560</v>
      </c>
      <c r="L8" s="101">
        <f t="shared" si="3"/>
        <v>-364</v>
      </c>
      <c r="M8" s="194">
        <f t="shared" si="4"/>
        <v>-65</v>
      </c>
    </row>
    <row r="9" s="182" customFormat="1" ht="23.25" customHeight="1" spans="2:13">
      <c r="B9" s="133" t="s">
        <v>716</v>
      </c>
      <c r="C9" s="192">
        <f t="shared" si="0"/>
        <v>15783</v>
      </c>
      <c r="D9" s="193">
        <v>6498</v>
      </c>
      <c r="E9" s="193">
        <v>6499</v>
      </c>
      <c r="F9" s="193">
        <v>6641</v>
      </c>
      <c r="G9" s="192">
        <f t="shared" si="1"/>
        <v>-142</v>
      </c>
      <c r="H9" s="194">
        <f t="shared" si="2"/>
        <v>-2.13823219394669</v>
      </c>
      <c r="I9" s="193">
        <v>13000</v>
      </c>
      <c r="J9" s="196">
        <v>9284</v>
      </c>
      <c r="K9" s="196">
        <v>10000</v>
      </c>
      <c r="L9" s="101">
        <f t="shared" si="3"/>
        <v>-716</v>
      </c>
      <c r="M9" s="194">
        <f t="shared" si="4"/>
        <v>-7.16</v>
      </c>
    </row>
    <row r="10" s="182" customFormat="1" ht="23.25" customHeight="1" spans="2:13">
      <c r="B10" s="133" t="s">
        <v>717</v>
      </c>
      <c r="C10" s="192">
        <f t="shared" si="0"/>
        <v>438</v>
      </c>
      <c r="D10" s="193"/>
      <c r="E10" s="193">
        <v>438</v>
      </c>
      <c r="F10" s="193">
        <v>170</v>
      </c>
      <c r="G10" s="192">
        <f t="shared" si="1"/>
        <v>268</v>
      </c>
      <c r="H10" s="194">
        <v>100</v>
      </c>
      <c r="I10" s="193"/>
      <c r="J10" s="196">
        <v>0</v>
      </c>
      <c r="K10" s="196">
        <v>0</v>
      </c>
      <c r="L10" s="101">
        <f t="shared" si="3"/>
        <v>0</v>
      </c>
      <c r="M10" s="194"/>
    </row>
    <row r="11" s="182" customFormat="1" ht="23.25" customHeight="1" spans="2:13">
      <c r="B11" s="133" t="s">
        <v>718</v>
      </c>
      <c r="C11" s="192">
        <f t="shared" si="0"/>
        <v>14</v>
      </c>
      <c r="D11" s="193"/>
      <c r="E11" s="193">
        <v>9</v>
      </c>
      <c r="F11" s="193">
        <v>4</v>
      </c>
      <c r="G11" s="192">
        <f t="shared" si="1"/>
        <v>5</v>
      </c>
      <c r="H11" s="194">
        <f t="shared" si="2"/>
        <v>125</v>
      </c>
      <c r="I11" s="193"/>
      <c r="J11" s="196">
        <v>5</v>
      </c>
      <c r="K11" s="196">
        <v>7</v>
      </c>
      <c r="L11" s="101">
        <f t="shared" si="3"/>
        <v>-2</v>
      </c>
      <c r="M11" s="194">
        <v>100</v>
      </c>
    </row>
    <row r="12" s="182" customFormat="1" ht="23.25" customHeight="1" spans="2:13">
      <c r="B12" s="133" t="s">
        <v>719</v>
      </c>
      <c r="C12" s="192">
        <f t="shared" si="0"/>
        <v>783</v>
      </c>
      <c r="D12" s="193">
        <v>13</v>
      </c>
      <c r="E12" s="193">
        <v>207</v>
      </c>
      <c r="F12" s="193">
        <v>12</v>
      </c>
      <c r="G12" s="192">
        <f t="shared" si="1"/>
        <v>195</v>
      </c>
      <c r="H12" s="194">
        <f t="shared" si="2"/>
        <v>1625</v>
      </c>
      <c r="I12" s="193">
        <v>280</v>
      </c>
      <c r="J12" s="196">
        <v>576</v>
      </c>
      <c r="K12" s="196">
        <v>2</v>
      </c>
      <c r="L12" s="101">
        <f t="shared" si="3"/>
        <v>574</v>
      </c>
      <c r="M12" s="194">
        <f t="shared" si="4"/>
        <v>28700</v>
      </c>
    </row>
    <row r="13" s="182" customFormat="1" ht="23.25" customHeight="1" spans="2:13">
      <c r="B13" s="133" t="s">
        <v>720</v>
      </c>
      <c r="C13" s="192">
        <f t="shared" si="0"/>
        <v>0</v>
      </c>
      <c r="D13" s="193"/>
      <c r="E13" s="193">
        <v>0</v>
      </c>
      <c r="F13" s="193">
        <v>0</v>
      </c>
      <c r="G13" s="192">
        <f t="shared" si="1"/>
        <v>0</v>
      </c>
      <c r="H13" s="194"/>
      <c r="I13" s="193"/>
      <c r="J13" s="196">
        <v>0</v>
      </c>
      <c r="K13" s="196">
        <v>0</v>
      </c>
      <c r="L13" s="101">
        <f t="shared" si="3"/>
        <v>0</v>
      </c>
      <c r="M13" s="194"/>
    </row>
    <row r="14" s="182" customFormat="1" ht="23.25" customHeight="1" spans="2:13">
      <c r="B14" s="191" t="s">
        <v>721</v>
      </c>
      <c r="C14" s="192">
        <f t="shared" si="0"/>
        <v>33621</v>
      </c>
      <c r="D14" s="193">
        <v>6412</v>
      </c>
      <c r="E14" s="193">
        <v>6671</v>
      </c>
      <c r="F14" s="193">
        <v>6337</v>
      </c>
      <c r="G14" s="192">
        <f t="shared" si="1"/>
        <v>334</v>
      </c>
      <c r="H14" s="194">
        <f t="shared" si="2"/>
        <v>5.27063279154174</v>
      </c>
      <c r="I14" s="193">
        <v>26502</v>
      </c>
      <c r="J14" s="196">
        <v>26950</v>
      </c>
      <c r="K14" s="196">
        <v>25253</v>
      </c>
      <c r="L14" s="101">
        <f t="shared" si="3"/>
        <v>1697</v>
      </c>
      <c r="M14" s="194">
        <f t="shared" si="4"/>
        <v>6.71999366411911</v>
      </c>
    </row>
    <row r="15" s="182" customFormat="1" ht="23.25" customHeight="1" spans="2:13">
      <c r="B15" s="133" t="s">
        <v>722</v>
      </c>
      <c r="C15" s="192">
        <f t="shared" si="0"/>
        <v>31778</v>
      </c>
      <c r="D15" s="193"/>
      <c r="E15" s="193">
        <v>6659</v>
      </c>
      <c r="F15" s="193">
        <v>6330</v>
      </c>
      <c r="G15" s="192">
        <f t="shared" si="1"/>
        <v>329</v>
      </c>
      <c r="H15" s="194">
        <f t="shared" si="2"/>
        <v>5.19747235387046</v>
      </c>
      <c r="I15" s="193"/>
      <c r="J15" s="196">
        <v>25119</v>
      </c>
      <c r="K15" s="196">
        <v>23176</v>
      </c>
      <c r="L15" s="101">
        <f t="shared" si="3"/>
        <v>1943</v>
      </c>
      <c r="M15" s="194">
        <f t="shared" si="4"/>
        <v>8.38367276492924</v>
      </c>
    </row>
    <row r="16" s="182" customFormat="1" ht="23.25" customHeight="1" spans="2:13">
      <c r="B16" s="133" t="s">
        <v>723</v>
      </c>
      <c r="C16" s="192">
        <f t="shared" si="0"/>
        <v>50</v>
      </c>
      <c r="D16" s="195"/>
      <c r="E16" s="195">
        <v>0</v>
      </c>
      <c r="F16" s="195">
        <v>0</v>
      </c>
      <c r="G16" s="192">
        <f t="shared" si="1"/>
        <v>0</v>
      </c>
      <c r="H16" s="194"/>
      <c r="I16" s="193"/>
      <c r="J16" s="196">
        <v>50</v>
      </c>
      <c r="K16" s="196">
        <v>10</v>
      </c>
      <c r="L16" s="101">
        <f t="shared" si="3"/>
        <v>40</v>
      </c>
      <c r="M16" s="194">
        <v>100</v>
      </c>
    </row>
    <row r="17" s="182" customFormat="1" ht="23.25" customHeight="1" spans="2:13">
      <c r="B17" s="133" t="s">
        <v>724</v>
      </c>
      <c r="C17" s="192">
        <f t="shared" si="0"/>
        <v>1793</v>
      </c>
      <c r="D17" s="195"/>
      <c r="E17" s="195">
        <v>12</v>
      </c>
      <c r="F17" s="195">
        <v>7</v>
      </c>
      <c r="G17" s="192">
        <f t="shared" si="1"/>
        <v>5</v>
      </c>
      <c r="H17" s="194">
        <f t="shared" si="2"/>
        <v>71.4285714285714</v>
      </c>
      <c r="I17" s="193"/>
      <c r="J17" s="196">
        <v>1781</v>
      </c>
      <c r="K17" s="196">
        <v>2066</v>
      </c>
      <c r="L17" s="101">
        <f t="shared" si="3"/>
        <v>-285</v>
      </c>
      <c r="M17" s="194">
        <f t="shared" si="4"/>
        <v>-13.7947725072604</v>
      </c>
    </row>
    <row r="18" s="182" customFormat="1" ht="23.25" customHeight="1" spans="2:13">
      <c r="B18" s="133" t="s">
        <v>725</v>
      </c>
      <c r="C18" s="192">
        <f t="shared" si="0"/>
        <v>0</v>
      </c>
      <c r="D18" s="195"/>
      <c r="E18" s="195">
        <v>0</v>
      </c>
      <c r="F18" s="195">
        <v>0</v>
      </c>
      <c r="G18" s="192">
        <f t="shared" si="1"/>
        <v>0</v>
      </c>
      <c r="H18" s="194"/>
      <c r="I18" s="193"/>
      <c r="J18" s="196">
        <v>0</v>
      </c>
      <c r="K18" s="196">
        <v>0</v>
      </c>
      <c r="L18" s="101">
        <f t="shared" si="3"/>
        <v>0</v>
      </c>
      <c r="M18" s="194"/>
    </row>
    <row r="19" s="182" customFormat="1" ht="23.25" customHeight="1" spans="2:13">
      <c r="B19" s="191" t="s">
        <v>726</v>
      </c>
      <c r="C19" s="192">
        <f t="shared" si="0"/>
        <v>536</v>
      </c>
      <c r="D19" s="195"/>
      <c r="E19" s="195">
        <v>3194</v>
      </c>
      <c r="F19" s="195">
        <v>3161</v>
      </c>
      <c r="G19" s="192">
        <f t="shared" si="1"/>
        <v>33</v>
      </c>
      <c r="H19" s="194">
        <f t="shared" si="2"/>
        <v>1.04397342613097</v>
      </c>
      <c r="I19" s="193"/>
      <c r="J19" s="196">
        <v>-2658</v>
      </c>
      <c r="K19" s="196">
        <v>-717</v>
      </c>
      <c r="L19" s="101">
        <f t="shared" si="3"/>
        <v>-1941</v>
      </c>
      <c r="M19" s="194">
        <f t="shared" si="4"/>
        <v>270.71129707113</v>
      </c>
    </row>
    <row r="20" s="182" customFormat="1" ht="23.25" customHeight="1" spans="2:13">
      <c r="B20" s="191" t="s">
        <v>727</v>
      </c>
      <c r="C20" s="192">
        <f t="shared" si="0"/>
        <v>31982</v>
      </c>
      <c r="D20" s="195"/>
      <c r="E20" s="195">
        <v>24457</v>
      </c>
      <c r="F20" s="195">
        <v>21263</v>
      </c>
      <c r="G20" s="192">
        <f t="shared" si="1"/>
        <v>3194</v>
      </c>
      <c r="H20" s="194">
        <f t="shared" si="2"/>
        <v>15.0213986737525</v>
      </c>
      <c r="I20" s="193"/>
      <c r="J20" s="196">
        <v>7525</v>
      </c>
      <c r="K20" s="196">
        <v>10183</v>
      </c>
      <c r="L20" s="101">
        <f t="shared" si="3"/>
        <v>-2658</v>
      </c>
      <c r="M20" s="194">
        <f t="shared" si="4"/>
        <v>-26.1023274084258</v>
      </c>
    </row>
  </sheetData>
  <mergeCells count="6">
    <mergeCell ref="B2:M2"/>
    <mergeCell ref="B3:M3"/>
    <mergeCell ref="D4:H4"/>
    <mergeCell ref="I4:M4"/>
    <mergeCell ref="B4:B5"/>
    <mergeCell ref="C4:C5"/>
  </mergeCells>
  <printOptions horizontalCentered="1" verticalCentered="1"/>
  <pageMargins left="0.34" right="0.15748031496063" top="0.590551181102362" bottom="0.433070866141732" header="0.31496062992126" footer="0.31496062992126"/>
  <pageSetup paperSize="9"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Company>start co.</Company>
  <Application>WPS 表格</Application>
  <HeadingPairs>
    <vt:vector size="2" baseType="variant">
      <vt:variant>
        <vt:lpstr>工作表</vt:lpstr>
      </vt:variant>
      <vt:variant>
        <vt:i4>22</vt:i4>
      </vt:variant>
    </vt:vector>
  </HeadingPairs>
  <TitlesOfParts>
    <vt:vector size="22" baseType="lpstr">
      <vt:lpstr>1全市收支决算表</vt:lpstr>
      <vt:lpstr>全市支出（功能分类）</vt:lpstr>
      <vt:lpstr>全市支出（经济分类）</vt:lpstr>
      <vt:lpstr>2市本级收支决算表</vt:lpstr>
      <vt:lpstr>3公共预算收支平衡表</vt:lpstr>
      <vt:lpstr>4全市基金收支决算表</vt:lpstr>
      <vt:lpstr>5市本级基金收支决算表 </vt:lpstr>
      <vt:lpstr>6国有资本经营预算收支决算表</vt:lpstr>
      <vt:lpstr>7社会保险基金预算收支决算表</vt:lpstr>
      <vt:lpstr>8收支决算与执行数对比表</vt:lpstr>
      <vt:lpstr>9公共预算收支平衡表</vt:lpstr>
      <vt:lpstr>10公共预算市本级收支平衡表</vt:lpstr>
      <vt:lpstr>11公共财政支出结转情况明细表</vt:lpstr>
      <vt:lpstr>12经常性收入情况表</vt:lpstr>
      <vt:lpstr>13土地基金情况表</vt:lpstr>
      <vt:lpstr>14 2020年预算稳定调节基金及结转情况表</vt:lpstr>
      <vt:lpstr>15 2020年预备费支出明细</vt:lpstr>
      <vt:lpstr>16一般公共预算本级基本支出决算表</vt:lpstr>
      <vt:lpstr>17一般公共预算税收返还和转移支付决算表</vt:lpstr>
      <vt:lpstr>18政府一般债务限额和余额情况决算表</vt:lpstr>
      <vt:lpstr>19政府性基金转移支付决算表</vt:lpstr>
      <vt:lpstr>20政府专项债券限额和余额情况决算表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ysk</dc:creator>
  <cp:lastModifiedBy>Administrator</cp:lastModifiedBy>
  <dcterms:created xsi:type="dcterms:W3CDTF">1998-04-24T09:43:00Z</dcterms:created>
  <cp:lastPrinted>2019-07-19T01:07:00Z</cp:lastPrinted>
  <dcterms:modified xsi:type="dcterms:W3CDTF">2022-06-10T08:00:04Z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9D08831FA8CE4CB2A65A2D69518EF891</vt:lpwstr>
  </property>
</Properties>
</file>